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Moje Dokumenty\Informatyka\Excel\ExcelSzkolenie.pl Cwiczenia Excel 2013\Pliki Excela 2013\"/>
    </mc:Choice>
  </mc:AlternateContent>
  <xr:revisionPtr revIDLastSave="0" documentId="13_ncr:1_{93DDFECF-2F93-4509-B73D-10808E6E051D}" xr6:coauthVersionLast="45" xr6:coauthVersionMax="45" xr10:uidLastSave="{00000000-0000-0000-0000-000000000000}"/>
  <bookViews>
    <workbookView xWindow="-120" yWindow="-120" windowWidth="20730" windowHeight="11160" tabRatio="953" firstSheet="4" activeTab="5" xr2:uid="{00000000-000D-0000-FFFF-FFFF00000000}"/>
  </bookViews>
  <sheets>
    <sheet name="BTL" sheetId="9" state="hidden" r:id="rId1"/>
    <sheet name="ATL" sheetId="10" state="hidden" r:id="rId2"/>
    <sheet name="PR" sheetId="11" state="hidden" r:id="rId3"/>
    <sheet name="Sprzedaż" sheetId="12" state="hidden" r:id="rId4"/>
    <sheet name="Sortowanie 1" sheetId="26" r:id="rId5"/>
    <sheet name="Sortowanie 3" sheetId="62" r:id="rId6"/>
    <sheet name="29" sheetId="57" state="hidden" r:id="rId7"/>
    <sheet name="29a" sheetId="58" state="hidden" r:id="rId8"/>
    <sheet name="28h" sheetId="59" state="hidden" r:id="rId9"/>
    <sheet name="29b" sheetId="60" state="hidden" r:id="rId10"/>
    <sheet name="29c" sheetId="61" state="hidden" r:id="rId11"/>
  </sheets>
  <definedNames>
    <definedName name="Green" localSheetId="5">#REF!</definedName>
    <definedName name="Green">#REF!</definedName>
    <definedName name="Hungary" localSheetId="5">#REF!</definedName>
    <definedName name="Hungary">#REF!</definedName>
    <definedName name="Poland" localSheetId="5">#REF!</definedName>
    <definedName name="Poland">#REF!</definedName>
    <definedName name="Red" localSheetId="5">#REF!</definedName>
    <definedName name="Red">#REF!</definedName>
    <definedName name="Yellow" localSheetId="5">#REF!</definedName>
    <definedName name="Yellow">#REF!</definedName>
  </definedNames>
  <calcPr calcId="191029"/>
  <customWorkbookViews>
    <customWorkbookView name="Przemyslaw Szyperski - Widok osobisty" guid="{C7406FEA-51FF-4D36-96F0-80984A51A946}" mergeInterval="0" personalView="1" xWindow="5" yWindow="31" windowWidth="1666" windowHeight="412" tabRatio="953" activeSheetId="32"/>
    <customWorkbookView name="szypersp - Widok osobisty" guid="{9D59EF0E-E9D2-417F-969F-3EC2859865A5}" mergeInterval="0" personalView="1" maximized="1" windowWidth="1396" windowHeight="866" tabRatio="978" activeSheetId="1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62" l="1"/>
  <c r="E10" i="62"/>
  <c r="E6" i="62"/>
  <c r="E7" i="62"/>
  <c r="E8" i="62"/>
  <c r="E9" i="62"/>
  <c r="E11" i="62"/>
  <c r="E12" i="62"/>
  <c r="E5" i="62"/>
  <c r="E4" i="62"/>
  <c r="E3" i="62"/>
  <c r="X28" i="61"/>
  <c r="Y28" i="61"/>
  <c r="Z28" i="61"/>
  <c r="AA28" i="61"/>
  <c r="X29" i="61"/>
  <c r="Y29" i="61"/>
  <c r="Z29" i="61"/>
  <c r="AA29" i="61"/>
  <c r="J14" i="60"/>
  <c r="J15" i="60"/>
  <c r="J16" i="60"/>
  <c r="J17" i="60"/>
  <c r="J18" i="60"/>
  <c r="J21" i="60"/>
  <c r="O21" i="60"/>
  <c r="J22" i="60"/>
  <c r="O22" i="60"/>
  <c r="J23" i="60"/>
  <c r="O23" i="60"/>
  <c r="J24" i="60"/>
  <c r="O24" i="60"/>
  <c r="J25" i="60"/>
  <c r="O25" i="60"/>
  <c r="M35" i="60"/>
  <c r="N35" i="60"/>
  <c r="M36" i="60"/>
  <c r="N36" i="60"/>
  <c r="M37" i="60"/>
  <c r="N37" i="60"/>
  <c r="M38" i="60"/>
  <c r="N38" i="60"/>
  <c r="M39" i="60"/>
  <c r="N39" i="60"/>
  <c r="M43" i="60"/>
  <c r="E16" i="59"/>
  <c r="V29" i="59" s="1"/>
  <c r="N16" i="59"/>
  <c r="H9" i="59" s="1"/>
  <c r="V28" i="59" s="1"/>
  <c r="V30" i="59"/>
  <c r="V31" i="59"/>
  <c r="V33" i="59"/>
  <c r="V34" i="59"/>
  <c r="U69" i="58"/>
  <c r="V66" i="58" s="1"/>
  <c r="E58" i="57"/>
  <c r="E59" i="57"/>
  <c r="W59" i="58" l="1"/>
  <c r="V65" i="58"/>
  <c r="V64" i="58"/>
  <c r="V60" i="58"/>
  <c r="V61" i="58"/>
  <c r="V67" i="58"/>
  <c r="V69" i="58"/>
  <c r="V59" i="58"/>
  <c r="V63" i="58"/>
  <c r="V68" i="58"/>
  <c r="V58" i="58"/>
  <c r="V32" i="59"/>
  <c r="V62" i="58"/>
</calcChain>
</file>

<file path=xl/sharedStrings.xml><?xml version="1.0" encoding="utf-8"?>
<sst xmlns="http://schemas.openxmlformats.org/spreadsheetml/2006/main" count="244" uniqueCount="108">
  <si>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</si>
  <si>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</si>
  <si>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</si>
  <si>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</si>
  <si>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</si>
  <si>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</si>
  <si>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</si>
  <si>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</si>
  <si>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</si>
  <si>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</si>
  <si>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płaca</t>
  </si>
  <si>
    <t>premia</t>
  </si>
  <si>
    <t>Kurowska</t>
  </si>
  <si>
    <t>Kosiński</t>
  </si>
  <si>
    <t>Modrzewski</t>
  </si>
  <si>
    <t>Kowalski</t>
  </si>
  <si>
    <t>Tomaszewski</t>
  </si>
  <si>
    <t>Zalewska</t>
  </si>
  <si>
    <t>Wroński</t>
  </si>
  <si>
    <t>Majewski</t>
  </si>
  <si>
    <t>Szyperski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</si>
  <si>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</si>
  <si>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</si>
  <si>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</si>
  <si>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</si>
  <si>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</si>
  <si>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</si>
  <si>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</si>
  <si>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</si>
  <si>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</si>
  <si>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</si>
  <si>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</si>
  <si>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</si>
  <si>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</si>
  <si>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</si>
  <si>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</si>
  <si>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</si>
  <si>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</si>
  <si>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</si>
  <si>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</si>
  <si>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</si>
  <si>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</si>
  <si>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</si>
  <si>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</si>
  <si>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</si>
  <si>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</si>
  <si>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</si>
  <si>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</si>
  <si>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</si>
  <si>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</si>
  <si>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</si>
  <si>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</si>
  <si>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</si>
  <si>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</si>
  <si>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</si>
  <si>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</si>
  <si>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</si>
  <si>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</si>
  <si>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</si>
  <si>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</si>
  <si>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</si>
  <si>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</si>
  <si>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</si>
  <si>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</si>
  <si>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</si>
  <si>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</si>
  <si>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</si>
  <si>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</si>
  <si>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</si>
  <si>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</si>
  <si>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</si>
  <si>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</si>
  <si>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</si>
  <si>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</si>
  <si>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</si>
  <si>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</si>
  <si>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</si>
  <si>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</si>
  <si>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</si>
  <si>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</si>
  <si>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</si>
  <si>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</si>
  <si>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</si>
  <si>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</si>
  <si>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</si>
  <si>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</si>
  <si>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</si>
  <si>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</si>
  <si>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</si>
  <si>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</si>
  <si>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</si>
  <si>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</si>
  <si>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</si>
  <si>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</si>
  <si>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</si>
  <si>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</si>
  <si>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</si>
  <si>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</si>
  <si>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</si>
  <si>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</si>
  <si>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</si>
  <si>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</si>
  <si>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</si>
  <si>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</si>
  <si>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nazwisko</t>
  </si>
  <si>
    <t>Adamski</t>
  </si>
  <si>
    <t>pensja pani prezes</t>
  </si>
  <si>
    <t>% pensji p. prezes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</si>
</sst>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sz val="10"/>
      <name val="Albertus MT"/>
      <family val="1"/>
    </font>
    <font>
      <i/>
      <sz val="10"/>
      <name val="Arial"/>
      <family val="2"/>
      <charset val="238"/>
    </font>
    <font>
      <sz val="10"/>
      <color indexed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  <charset val="238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  <charset val="238"/>
    </font>
    <font>
      <sz val="13"/>
      <name val="Antique Olive Roman"/>
      <family val="2"/>
    </font>
    <font>
      <b/>
      <sz val="13"/>
      <name val="Book Antiqua"/>
      <family val="1"/>
      <charset val="238"/>
    </font>
    <font>
      <b/>
      <sz val="14"/>
      <name val="Book Antiqua"/>
      <family val="1"/>
      <charset val="238"/>
    </font>
    <font>
      <sz val="12"/>
      <name val="Book Antiqua"/>
      <family val="1"/>
      <charset val="238"/>
    </font>
    <font>
      <b/>
      <sz val="12"/>
      <name val="Antique Olive Roman"/>
      <family val="2"/>
    </font>
    <font>
      <b/>
      <sz val="10"/>
      <color indexed="9"/>
      <name val="Arial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  <charset val="238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  <charset val="238"/>
    </font>
    <font>
      <b/>
      <sz val="18"/>
      <name val="Book Antiqua"/>
      <family val="1"/>
      <charset val="238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64"/>
      </bottom>
      <diagonal/>
    </border>
    <border>
      <left style="thick">
        <color indexed="9"/>
      </left>
      <right/>
      <top/>
      <bottom/>
      <diagonal/>
    </border>
  </borders>
  <cellStyleXfs count="5">
    <xf numFmtId="0" fontId="0" fillId="0" borderId="0"/>
    <xf numFmtId="37" fontId="33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3" fontId="0" fillId="0" borderId="1" xfId="0" applyNumberFormat="1" applyBorder="1"/>
    <xf numFmtId="3" fontId="0" fillId="0" borderId="0" xfId="0" applyNumberFormat="1"/>
    <xf numFmtId="0" fontId="4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3" applyFont="1" applyBorder="1"/>
    <xf numFmtId="0" fontId="6" fillId="0" borderId="0" xfId="0" applyFont="1"/>
    <xf numFmtId="0" fontId="7" fillId="0" borderId="0" xfId="0" applyFont="1"/>
    <xf numFmtId="0" fontId="0" fillId="4" borderId="1" xfId="0" applyFill="1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9" fontId="0" fillId="0" borderId="3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/>
    </xf>
    <xf numFmtId="0" fontId="1" fillId="0" borderId="0" xfId="0" applyFont="1"/>
    <xf numFmtId="0" fontId="8" fillId="4" borderId="1" xfId="0" applyFont="1" applyFill="1" applyBorder="1"/>
    <xf numFmtId="0" fontId="8" fillId="0" borderId="1" xfId="0" applyFont="1" applyBorder="1" applyAlignment="1">
      <alignment horizontal="right"/>
    </xf>
    <xf numFmtId="0" fontId="9" fillId="0" borderId="0" xfId="0" applyFont="1"/>
    <xf numFmtId="164" fontId="0" fillId="0" borderId="0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9" fontId="0" fillId="0" borderId="12" xfId="3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1" fontId="0" fillId="0" borderId="0" xfId="0" applyNumberFormat="1"/>
    <xf numFmtId="165" fontId="0" fillId="0" borderId="0" xfId="3" applyNumberFormat="1" applyFont="1"/>
    <xf numFmtId="9" fontId="4" fillId="3" borderId="4" xfId="3" applyFont="1" applyFill="1" applyBorder="1" applyAlignment="1">
      <alignment horizontal="center"/>
    </xf>
    <xf numFmtId="9" fontId="3" fillId="0" borderId="4" xfId="3" applyFont="1" applyFill="1" applyBorder="1" applyAlignment="1">
      <alignment horizontal="center"/>
    </xf>
    <xf numFmtId="9" fontId="4" fillId="3" borderId="5" xfId="3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0" fontId="0" fillId="0" borderId="1" xfId="3" applyNumberFormat="1" applyFont="1" applyBorder="1"/>
    <xf numFmtId="0" fontId="0" fillId="0" borderId="1" xfId="0" quotePrefix="1" applyBorder="1"/>
    <xf numFmtId="165" fontId="0" fillId="0" borderId="1" xfId="3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9" fontId="11" fillId="2" borderId="0" xfId="0" applyNumberFormat="1" applyFont="1" applyFill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165" fontId="18" fillId="2" borderId="27" xfId="3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4" fillId="2" borderId="0" xfId="2" applyFont="1" applyFill="1" applyBorder="1" applyAlignment="1">
      <alignment horizontal="left"/>
    </xf>
    <xf numFmtId="0" fontId="24" fillId="2" borderId="0" xfId="2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165" fontId="20" fillId="2" borderId="30" xfId="3" applyNumberFormat="1" applyFont="1" applyFill="1" applyBorder="1" applyAlignment="1">
      <alignment horizontal="center"/>
    </xf>
    <xf numFmtId="165" fontId="20" fillId="2" borderId="29" xfId="3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5" fontId="20" fillId="2" borderId="31" xfId="3" applyNumberFormat="1" applyFont="1" applyFill="1" applyBorder="1" applyAlignment="1">
      <alignment horizontal="center"/>
    </xf>
    <xf numFmtId="165" fontId="20" fillId="2" borderId="0" xfId="3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0" xfId="3" applyNumberFormat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165" fontId="0" fillId="2" borderId="12" xfId="0" applyNumberFormat="1" applyFill="1" applyBorder="1"/>
    <xf numFmtId="0" fontId="0" fillId="2" borderId="17" xfId="0" applyFill="1" applyBorder="1"/>
    <xf numFmtId="0" fontId="0" fillId="2" borderId="16" xfId="0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3" fillId="0" borderId="1" xfId="0" applyFont="1" applyBorder="1"/>
    <xf numFmtId="0" fontId="4" fillId="5" borderId="1" xfId="0" applyFont="1" applyFill="1" applyBorder="1"/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0" fillId="0" borderId="0" xfId="3" applyFont="1"/>
    <xf numFmtId="0" fontId="3" fillId="0" borderId="0" xfId="0" applyFont="1"/>
    <xf numFmtId="9" fontId="0" fillId="0" borderId="1" xfId="3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165" fontId="32" fillId="2" borderId="23" xfId="3" applyNumberFormat="1" applyFont="1" applyFill="1" applyBorder="1" applyAlignment="1">
      <alignment horizontal="center"/>
    </xf>
    <xf numFmtId="165" fontId="32" fillId="2" borderId="0" xfId="3" applyNumberFormat="1" applyFont="1" applyFill="1" applyBorder="1" applyAlignment="1">
      <alignment horizontal="center"/>
    </xf>
    <xf numFmtId="165" fontId="32" fillId="2" borderId="24" xfId="3" applyNumberFormat="1" applyFont="1" applyFill="1" applyBorder="1" applyAlignment="1">
      <alignment horizontal="center"/>
    </xf>
    <xf numFmtId="0" fontId="31" fillId="2" borderId="2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_99MoPP" xfId="1" xr:uid="{00000000-0005-0000-0000-000000000000}"/>
    <cellStyle name="Normalny" xfId="0" builtinId="0"/>
    <cellStyle name="Normalny_Source of Sales by Campaing and Quarter C2-C11" xfId="2" xr:uid="{00000000-0005-0000-0000-000002000000}"/>
    <cellStyle name="Procentowy" xfId="3" builtinId="5"/>
    <cellStyle name="Обычный_Huefs130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929198189512845E-2"/>
          <c:y val="2.6190537087372363E-2"/>
          <c:w val="0.88582762309649465"/>
          <c:h val="0.8619067659662514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formatCode>#,##0</c:formatCode>
                <c:ptCount val="4"/>
                <c:pt idx="0">
                  <c:v>56.294104681296119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1-41EC-B5C7-06555CF0E4FA}"/>
            </c:ext>
          </c:extLst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formatCode>#,##0</c:formatCode>
                <c:ptCount val="4"/>
                <c:pt idx="0">
                  <c:v>51.472726865406585</c:v>
                </c:pt>
                <c:pt idx="1">
                  <c:v>81.656516623340451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1-41EC-B5C7-06555CF0E4FA}"/>
            </c:ext>
          </c:extLst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formatCode>#,##0</c:formatCode>
                <c:ptCount val="4"/>
                <c:pt idx="0">
                  <c:v>97.882375213255472</c:v>
                </c:pt>
                <c:pt idx="1">
                  <c:v>86.123800527429324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1-41EC-B5C7-06555CF0E4FA}"/>
            </c:ext>
          </c:extLst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formatCode>#,##0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1-41EC-B5C7-06555CF0E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54232"/>
        <c:axId val="322754624"/>
        <c:axId val="322816136"/>
      </c:bar3DChart>
      <c:catAx>
        <c:axId val="32275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6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27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232"/>
        <c:crosses val="autoZero"/>
        <c:crossBetween val="between"/>
      </c:valAx>
      <c:serAx>
        <c:axId val="3228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6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40701161203785E-2"/>
          <c:y val="0.11152416356877323"/>
          <c:w val="0.89942057866577263"/>
          <c:h val="0.76208178438661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6F-4601-96E5-C3EA5D871D7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6F-4601-96E5-C3EA5D871D7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6F-4601-96E5-C3EA5D871D7F}"/>
              </c:ext>
            </c:extLst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6F-4601-96E5-C3EA5D87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7056"/>
        <c:axId val="323997448"/>
      </c:barChart>
      <c:catAx>
        <c:axId val="3239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7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92283363032231"/>
          <c:y val="0.10780669144981422"/>
          <c:w val="7.1566731141199352E-2"/>
          <c:h val="0.31598513011152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Sprzedaż</a:t>
            </a:r>
          </a:p>
        </c:rich>
      </c:tx>
      <c:layout>
        <c:manualLayout>
          <c:xMode val="edge"/>
          <c:yMode val="edge"/>
          <c:x val="0.215238495188101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28741496915003E-2"/>
          <c:y val="0.10447780229310411"/>
          <c:w val="0.88381116780351154"/>
          <c:h val="0.779852167116384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poly"/>
            <c:order val="5"/>
            <c:dispRSqr val="0"/>
            <c:dispEq val="0"/>
          </c:trendline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9DC-4346-BF8C-17F3C748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8232"/>
        <c:axId val="323998624"/>
      </c:barChart>
      <c:catAx>
        <c:axId val="32399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8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8232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195017277196E-2"/>
          <c:y val="8.7837837837837829E-2"/>
          <c:w val="0.84291345432503872"/>
          <c:h val="0.7060810810810810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828-4C03-A456-BDE8193A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99408"/>
        <c:axId val="323999800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828-4C03-A456-BDE8193A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0192"/>
        <c:axId val="324000584"/>
      </c:lineChart>
      <c:catAx>
        <c:axId val="32399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9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3999800"/>
        <c:scaling>
          <c:orientation val="minMax"/>
          <c:max val="300000000"/>
          <c:min val="1000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9408"/>
        <c:crosses val="autoZero"/>
        <c:crossBetween val="between"/>
        <c:dispUnits>
          <c:builtInUnit val="millions"/>
        </c:dispUnits>
      </c:valAx>
      <c:catAx>
        <c:axId val="32400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24000584"/>
        <c:crosses val="autoZero"/>
        <c:auto val="0"/>
        <c:lblAlgn val="ctr"/>
        <c:lblOffset val="100"/>
        <c:noMultiLvlLbl val="0"/>
      </c:catAx>
      <c:valAx>
        <c:axId val="324000584"/>
        <c:scaling>
          <c:orientation val="minMax"/>
        </c:scaling>
        <c:delete val="0"/>
        <c:axPos val="r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0192"/>
        <c:crosses val="max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149525849498789"/>
          <c:y val="0.66554054054054146"/>
          <c:w val="0.40804678150863338"/>
          <c:h val="9.7972972972973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Stany magazynowe</a:t>
            </a:r>
          </a:p>
        </c:rich>
      </c:tx>
      <c:layout>
        <c:manualLayout>
          <c:xMode val="edge"/>
          <c:yMode val="edge"/>
          <c:x val="0.24461860075709746"/>
          <c:y val="6.89655172413793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52269936657152"/>
          <c:y val="0.32758620689655238"/>
          <c:w val="0.6301375884234236"/>
          <c:h val="0.437931034482758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55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BE-4CFF-A66C-B7ECC4B7DEE7}"/>
              </c:ext>
            </c:extLst>
          </c:dPt>
          <c:dLbls>
            <c:dLbl>
              <c:idx val="0"/>
              <c:layout>
                <c:manualLayout>
                  <c:x val="3.8453163592731196E-2"/>
                  <c:y val="-9.209448818897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E-4CFF-A66C-B7ECC4B7DE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0BE-4CFF-A66C-B7ECC4B7DEE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4BEB-AA72-DBE51E69453B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B-4BEB-AA72-DBE51E694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01760"/>
        <c:axId val="324002152"/>
      </c:lineChart>
      <c:catAx>
        <c:axId val="3240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02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4874274661528"/>
          <c:y val="8.5501858736059755E-2"/>
          <c:w val="0.14700213730537093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195017277196E-2"/>
          <c:y val="8.5185493292438227E-2"/>
          <c:w val="0.87356485266413253"/>
          <c:h val="0.7481508541335889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0-4482-A156-FDF6157B1EB5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0-4482-A156-FDF6157B1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02936"/>
        <c:axId val="324003328"/>
      </c:lineChart>
      <c:catAx>
        <c:axId val="32400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03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2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94272985991692"/>
          <c:y val="8.1481870321765279E-2"/>
          <c:w val="0.14559407085608572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5443702768665E-2"/>
          <c:y val="0.11940320262069051"/>
          <c:w val="0.87209467374991334"/>
          <c:h val="0.75000136646121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518-8896-85CC57C156FE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E-4518-8896-85CC57C1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10288"/>
        <c:axId val="323610680"/>
      </c:barChart>
      <c:catAx>
        <c:axId val="32361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10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6.3432835820895594E-2"/>
          <c:w val="0.11046531974200895"/>
          <c:h val="0.16044815293610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319238900634275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824524312922"/>
          <c:y val="0.17701189163948391"/>
          <c:w val="0.66173361522198848"/>
          <c:h val="0.7195418452358236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F5-4F1F-A0F0-BC4AD455B6F8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F5-4F1F-A0F0-BC4AD455B6F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F5-4F1F-A0F0-BC4AD455B6F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F5-4F1F-A0F0-BC4AD455B6F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F5-4F1F-A0F0-BC4AD455B6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F5-4F1F-A0F0-BC4AD455B6F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FF5-4F1F-A0F0-BC4AD455B6F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FF5-4F1F-A0F0-BC4AD455B6F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FF5-4F1F-A0F0-BC4AD455B6F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FF5-4F1F-A0F0-BC4AD455B6F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FF5-4F1F-A0F0-BC4AD455B6F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FF5-4F1F-A0F0-BC4AD455B6F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FF5-4F1F-A0F0-BC4AD455B6F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FF5-4F1F-A0F0-BC4AD455B6F8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FF5-4F1F-A0F0-BC4AD455B6F8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FF5-4F1F-A0F0-BC4AD455B6F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FF5-4F1F-A0F0-BC4AD455B6F8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FF5-4F1F-A0F0-BC4AD455B6F8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FF5-4F1F-A0F0-BC4AD455B6F8}"/>
              </c:ext>
            </c:extLst>
          </c:dP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formatCode>#,##0</c:formatCod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39.155404675722266</c:v>
                </c:pt>
                <c:pt idx="3">
                  <c:v>80.619922391930785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909.35041762306309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647.45275763773157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FF5-4F1F-A0F0-BC4AD455B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98097251585712"/>
          <c:y val="5.5172655142245217E-2"/>
          <c:w val="0.15221987315010596"/>
          <c:h val="0.93793320662503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291161389636458"/>
          <c:y val="3.4403669724770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9515838269397"/>
          <c:y val="0.17889928292010457"/>
          <c:w val="0.65822920422354025"/>
          <c:h val="0.71559713168041761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8F-4F10-84D1-E74607C72B3B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8F-4F10-84D1-E74607C72B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8F-4F10-84D1-E74607C72B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8F-4F10-84D1-E74607C72B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48F-4F10-84D1-E74607C72B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48F-4F10-84D1-E74607C72B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48F-4F10-84D1-E74607C72B3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48F-4F10-84D1-E74607C72B3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48F-4F10-84D1-E74607C72B3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48F-4F10-84D1-E74607C72B3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48F-4F10-84D1-E74607C72B3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48F-4F10-84D1-E74607C72B3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48F-4F10-84D1-E74607C72B3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48F-4F10-84D1-E74607C72B3B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48F-4F10-84D1-E74607C72B3B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48F-4F10-84D1-E74607C72B3B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48F-4F10-84D1-E74607C72B3B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48F-4F10-84D1-E74607C72B3B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48F-4F10-84D1-E74607C72B3B}"/>
              </c:ext>
            </c:extLst>
          </c:dP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48F-4F10-84D1-E74607C72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33510526374066"/>
          <c:y val="5.7339449541284414E-2"/>
          <c:w val="0.15189895566851608"/>
          <c:h val="0.93578077969611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7684232628816141"/>
          <c:y val="2.0594965675057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7914430421907"/>
          <c:y val="0.25629290617848971"/>
          <c:w val="0.62947433128529162"/>
          <c:h val="0.684210526315789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A0-4BF0-A404-39C0FFB053BA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A0-4BF0-A404-39C0FFB053B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A0-4BF0-A404-39C0FFB053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A0-4BF0-A404-39C0FFB053B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A0-4BF0-A404-39C0FFB053B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A0-4BF0-A404-39C0FFB053B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A0-4BF0-A404-39C0FFB053B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BA0-4BF0-A404-39C0FFB053B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BA0-4BF0-A404-39C0FFB053B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BA0-4BF0-A404-39C0FFB053B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BA0-4BF0-A404-39C0FFB053B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BA0-4BF0-A404-39C0FFB053B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BA0-4BF0-A404-39C0FFB053B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BA0-4BF0-A404-39C0FFB053B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BA0-4BF0-A404-39C0FFB053B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BA0-4BF0-A404-39C0FFB053B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BA0-4BF0-A404-39C0FFB053B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BA0-4BF0-A404-39C0FFB053B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BA0-4BF0-A404-39C0FFB053BA}"/>
              </c:ext>
            </c:extLst>
          </c:dPt>
          <c:dLbls>
            <c:dLbl>
              <c:idx val="10"/>
              <c:layout>
                <c:manualLayout>
                  <c:x val="-5.9010819270952754E-3"/>
                  <c:y val="5.4453834003015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A0-4BF0-A404-39C0FFB053BA}"/>
                </c:ext>
              </c:extLst>
            </c:dLbl>
            <c:dLbl>
              <c:idx val="12"/>
              <c:layout>
                <c:manualLayout>
                  <c:x val="-4.6051586969669225E-2"/>
                  <c:y val="-3.2636023471894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A0-4BF0-A404-39C0FFB053BA}"/>
                </c:ext>
              </c:extLst>
            </c:dLbl>
            <c:dLbl>
              <c:idx val="13"/>
              <c:layout>
                <c:manualLayout>
                  <c:x val="-3.4034637438441685E-2"/>
                  <c:y val="-3.7864706270983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BA0-4BF0-A404-39C0FFB053BA}"/>
                </c:ext>
              </c:extLst>
            </c:dLbl>
            <c:dLbl>
              <c:idx val="14"/>
              <c:layout>
                <c:manualLayout>
                  <c:x val="-2.5867289048882629E-2"/>
                  <c:y val="-7.8934995825750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BA0-4BF0-A404-39C0FFB053BA}"/>
                </c:ext>
              </c:extLst>
            </c:dLbl>
            <c:dLbl>
              <c:idx val="16"/>
              <c:layout>
                <c:manualLayout>
                  <c:x val="1.3150562400955822E-2"/>
                  <c:y val="-5.5699982582268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BA0-4BF0-A404-39C0FFB053BA}"/>
                </c:ext>
              </c:extLst>
            </c:dLbl>
            <c:dLbl>
              <c:idx val="18"/>
              <c:layout>
                <c:manualLayout>
                  <c:x val="2.3788313746503798E-2"/>
                  <c:y val="-5.6449785882027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BA0-4BF0-A404-39C0FFB053BA}"/>
                </c:ext>
              </c:extLst>
            </c:dLbl>
            <c:dLbl>
              <c:idx val="19"/>
              <c:layout>
                <c:manualLayout>
                  <c:x val="4.4828158337195556E-2"/>
                  <c:y val="-1.5127239529841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BA0-4BF0-A404-39C0FFB053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BA0-4BF0-A404-39C0FFB053B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8462160045487"/>
          <c:y val="9.2857358764320261E-2"/>
          <c:w val="0.6803934596994875"/>
          <c:h val="0.826192397210745"/>
        </c:manualLayout>
      </c:layout>
      <c:radarChart>
        <c:radarStyle val="filled"/>
        <c:varyColors val="0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formatCode>#,##0</c:formatCod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32.384449505025259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2-407C-9F54-229861256C31}"/>
            </c:ext>
          </c:extLst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formatCode>#,##0</c:formatCod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2-407C-9F54-22986125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55408"/>
        <c:axId val="322755800"/>
      </c:radarChart>
      <c:catAx>
        <c:axId val="32275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5800"/>
        <c:crosses val="autoZero"/>
        <c:auto val="0"/>
        <c:lblAlgn val="ctr"/>
        <c:lblOffset val="100"/>
        <c:noMultiLvlLbl val="0"/>
      </c:catAx>
      <c:valAx>
        <c:axId val="32275580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8643919510055"/>
          <c:y val="0.12857167854018237"/>
          <c:w val="9.2157068601718906E-2"/>
          <c:h val="0.11666691663542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117647058823528"/>
          <c:y val="2.0547945205479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78151260504188"/>
          <c:y val="0.25342522256979205"/>
          <c:w val="0.60294117647059053"/>
          <c:h val="0.65525260250027428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BA-4DB5-9E39-4D0B99E76A0A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BA-4DB5-9E39-4D0B99E76A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BA-4DB5-9E39-4D0B99E76A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BA-4DB5-9E39-4D0B99E76A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BA-4DB5-9E39-4D0B99E76A0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BA-4DB5-9E39-4D0B99E76A0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BA-4DB5-9E39-4D0B99E76A0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BA-4DB5-9E39-4D0B99E76A0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BA-4DB5-9E39-4D0B99E76A0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BA-4DB5-9E39-4D0B99E76A0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BA-4DB5-9E39-4D0B99E76A0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3BA-4DB5-9E39-4D0B99E76A0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3BA-4DB5-9E39-4D0B99E76A0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3BA-4DB5-9E39-4D0B99E76A0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3BA-4DB5-9E39-4D0B99E76A0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3BA-4DB5-9E39-4D0B99E76A0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3BA-4DB5-9E39-4D0B99E76A0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3BA-4DB5-9E39-4D0B99E76A0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3BA-4DB5-9E39-4D0B99E76A0A}"/>
              </c:ext>
            </c:extLst>
          </c:dPt>
          <c:dLbls>
            <c:dLbl>
              <c:idx val="9"/>
              <c:layout>
                <c:manualLayout>
                  <c:x val="-4.4883654249101387E-2"/>
                  <c:y val="5.58550372075243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BA-4DB5-9E39-4D0B99E76A0A}"/>
                </c:ext>
              </c:extLst>
            </c:dLbl>
            <c:dLbl>
              <c:idx val="10"/>
              <c:layout>
                <c:manualLayout>
                  <c:x val="-0.14378614437901149"/>
                  <c:y val="-3.0786400192224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A-4DB5-9E39-4D0B99E76A0A}"/>
                </c:ext>
              </c:extLst>
            </c:dLbl>
            <c:dLbl>
              <c:idx val="11"/>
              <c:layout>
                <c:manualLayout>
                  <c:x val="-4.7041178676194777E-2"/>
                  <c:y val="9.23379027178177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BA-4DB5-9E39-4D0B99E76A0A}"/>
                </c:ext>
              </c:extLst>
            </c:dLbl>
            <c:dLbl>
              <c:idx val="12"/>
              <c:layout>
                <c:manualLayout>
                  <c:x val="-0.12292904563400162"/>
                  <c:y val="-5.6031296697619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BA-4DB5-9E39-4D0B99E76A0A}"/>
                </c:ext>
              </c:extLst>
            </c:dLbl>
            <c:dLbl>
              <c:idx val="13"/>
              <c:layout>
                <c:manualLayout>
                  <c:x val="-7.4243146077328556E-2"/>
                  <c:y val="-7.5195532512121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BA-4DB5-9E39-4D0B99E76A0A}"/>
                </c:ext>
              </c:extLst>
            </c:dLbl>
            <c:dLbl>
              <c:idx val="14"/>
              <c:layout>
                <c:manualLayout>
                  <c:x val="-2.7427821522309805E-2"/>
                  <c:y val="-7.5264095767643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3BA-4DB5-9E39-4D0B99E76A0A}"/>
                </c:ext>
              </c:extLst>
            </c:dLbl>
            <c:dLbl>
              <c:idx val="16"/>
              <c:layout>
                <c:manualLayout>
                  <c:x val="1.3074395112375681E-2"/>
                  <c:y val="-5.4562709447442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BA-4DB5-9E39-4D0B99E76A0A}"/>
                </c:ext>
              </c:extLst>
            </c:dLbl>
            <c:dLbl>
              <c:idx val="18"/>
              <c:layout>
                <c:manualLayout>
                  <c:x val="4.5690685723108138E-2"/>
                  <c:y val="-7.13539389433617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3BA-4DB5-9E39-4D0B99E76A0A}"/>
                </c:ext>
              </c:extLst>
            </c:dLbl>
            <c:dLbl>
              <c:idx val="19"/>
              <c:layout>
                <c:manualLayout>
                  <c:x val="6.9155693773572377E-2"/>
                  <c:y val="-5.01694644077104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3BA-4DB5-9E39-4D0B99E76A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3BA-4DB5-9E39-4D0B99E76A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87255759696703"/>
          <c:y val="3.189066059225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7760719177311"/>
          <c:y val="0.22551277930219091"/>
          <c:w val="0.62473922452180208"/>
          <c:h val="0.67881624476821079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B9-4CC5-A538-64597CB75837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B9-4CC5-A538-64597CB75837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B9-4CC5-A538-64597CB75837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B9-4CC5-A538-64597CB75837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7B9-4CC5-A538-64597CB7583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7B9-4CC5-A538-64597CB75837}"/>
              </c:ext>
            </c:extLst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7B9-4CC5-A538-64597CB75837}"/>
              </c:ext>
            </c:extLst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7B9-4CC5-A538-64597CB75837}"/>
              </c:ext>
            </c:extLst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7B9-4CC5-A538-64597CB75837}"/>
              </c:ext>
            </c:extLst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7B9-4CC5-A538-64597CB75837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7B9-4CC5-A538-64597CB75837}"/>
              </c:ext>
            </c:extLst>
          </c:dPt>
          <c:dLbls>
            <c:dLbl>
              <c:idx val="0"/>
              <c:layout>
                <c:manualLayout>
                  <c:x val="-1.0841655211383243E-2"/>
                  <c:y val="4.27738125598410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B9-4CC5-A538-64597CB75837}"/>
                </c:ext>
              </c:extLst>
            </c:dLbl>
            <c:dLbl>
              <c:idx val="4"/>
              <c:layout>
                <c:manualLayout>
                  <c:x val="-4.7055728582739457E-3"/>
                  <c:y val="-2.4111072539370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B9-4CC5-A538-64597CB75837}"/>
                </c:ext>
              </c:extLst>
            </c:dLbl>
            <c:dLbl>
              <c:idx val="9"/>
              <c:layout>
                <c:manualLayout>
                  <c:x val="6.0634978151819724E-3"/>
                  <c:y val="1.3290786435337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B9-4CC5-A538-64597CB75837}"/>
                </c:ext>
              </c:extLst>
            </c:dLbl>
            <c:dLbl>
              <c:idx val="10"/>
              <c:layout>
                <c:manualLayout>
                  <c:x val="5.2209447846212384E-2"/>
                  <c:y val="3.88946465583369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B9-4CC5-A538-64597CB75837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1362788593235209"/>
                  <c:y val="0.129840691113382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B9-4CC5-A538-64597CB75837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6058774032801932"/>
                  <c:y val="5.92255784025955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B9-4CC5-A538-64597CB75837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42138451049960468"/>
                  <c:y val="6.37813921258721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B9-4CC5-A538-64597CB75837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6121687716374615"/>
                  <c:y val="7.7448833295701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B9-4CC5-A538-64597CB75837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895280347714355"/>
                  <c:y val="0.109339529358638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B9-4CC5-A538-64597CB75837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53668872979054028"/>
                  <c:y val="9.79499950504465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B9-4CC5-A538-64597CB75837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55555669294723797"/>
                  <c:y val="0.161731387176318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B9-4CC5-A538-64597CB7583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B9-4CC5-A538-64597CB758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46883888467939"/>
          <c:y val="3.1818181818181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2776893036672"/>
          <c:y val="0.17500000000000004"/>
          <c:w val="0.68410111722541644"/>
          <c:h val="0.7431818181818191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F3-43EC-B1AD-885841B86752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F3-43EC-B1AD-885841B86752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F3-43EC-B1AD-885841B86752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F3-43EC-B1AD-885841B86752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3F3-43EC-B1AD-885841B86752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F3-43EC-B1AD-885841B86752}"/>
              </c:ext>
            </c:extLst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3F3-43EC-B1AD-885841B86752}"/>
              </c:ext>
            </c:extLst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3F3-43EC-B1AD-885841B86752}"/>
              </c:ext>
            </c:extLst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3F3-43EC-B1AD-885841B86752}"/>
              </c:ext>
            </c:extLst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3F3-43EC-B1AD-885841B86752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3F3-43EC-B1AD-885841B86752}"/>
              </c:ext>
            </c:extLst>
          </c:dPt>
          <c:dLbls>
            <c:dLbl>
              <c:idx val="0"/>
              <c:layout>
                <c:manualLayout>
                  <c:x val="-7.6341146197791754E-2"/>
                  <c:y val="0.12116941064185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F3-43EC-B1AD-885841B86752}"/>
                </c:ext>
              </c:extLst>
            </c:dLbl>
            <c:dLbl>
              <c:idx val="1"/>
              <c:layout>
                <c:manualLayout>
                  <c:x val="-0.12354424700666969"/>
                  <c:y val="5.3102600811262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F3-43EC-B1AD-885841B86752}"/>
                </c:ext>
              </c:extLst>
            </c:dLbl>
            <c:dLbl>
              <c:idx val="2"/>
              <c:layout>
                <c:manualLayout>
                  <c:x val="-0.13223485478869629"/>
                  <c:y val="-3.3295394893820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F3-43EC-B1AD-885841B86752}"/>
                </c:ext>
              </c:extLst>
            </c:dLbl>
            <c:dLbl>
              <c:idx val="3"/>
              <c:layout>
                <c:manualLayout>
                  <c:x val="-0.10855865103394668"/>
                  <c:y val="-0.130874970174182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F3-43EC-B1AD-885841B86752}"/>
                </c:ext>
              </c:extLst>
            </c:dLbl>
            <c:dLbl>
              <c:idx val="4"/>
              <c:layout>
                <c:manualLayout>
                  <c:x val="-3.7737604558245896E-3"/>
                  <c:y val="-0.125757575757575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F3-43EC-B1AD-885841B86752}"/>
                </c:ext>
              </c:extLst>
            </c:dLbl>
            <c:dLbl>
              <c:idx val="5"/>
              <c:layout>
                <c:manualLayout>
                  <c:x val="0.10035087319907508"/>
                  <c:y val="-0.11179813886900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F3-43EC-B1AD-885841B86752}"/>
                </c:ext>
              </c:extLst>
            </c:dLbl>
            <c:dLbl>
              <c:idx val="6"/>
              <c:layout>
                <c:manualLayout>
                  <c:x val="0.12262137141594211"/>
                  <c:y val="-4.6371748985922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F3-43EC-B1AD-885841B86752}"/>
                </c:ext>
              </c:extLst>
            </c:dLbl>
            <c:dLbl>
              <c:idx val="7"/>
              <c:layout>
                <c:manualLayout>
                  <c:x val="0.10629675859387466"/>
                  <c:y val="7.43975184920067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F3-43EC-B1AD-885841B86752}"/>
                </c:ext>
              </c:extLst>
            </c:dLbl>
            <c:dLbl>
              <c:idx val="8"/>
              <c:layout>
                <c:manualLayout>
                  <c:x val="0.1082225686200303"/>
                  <c:y val="5.0991648771176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F3-43EC-B1AD-885841B86752}"/>
                </c:ext>
              </c:extLst>
            </c:dLbl>
            <c:dLbl>
              <c:idx val="9"/>
              <c:layout>
                <c:manualLayout>
                  <c:x val="8.6770172120228597E-2"/>
                  <c:y val="8.7817465998568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3F3-43EC-B1AD-885841B86752}"/>
                </c:ext>
              </c:extLst>
            </c:dLbl>
            <c:dLbl>
              <c:idx val="10"/>
              <c:layout>
                <c:manualLayout>
                  <c:x val="8.4434607683207236E-2"/>
                  <c:y val="0.116707945597709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3F3-43EC-B1AD-885841B86752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1255282483249698"/>
                  <c:y val="0.129545454545454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3F3-43EC-B1AD-885841B86752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598330035558765"/>
                  <c:y val="5.90909090909091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3F3-43EC-B1AD-885841B86752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42050252159727436"/>
                  <c:y val="6.3636363636363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3F3-43EC-B1AD-885841B86752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6025151617612009"/>
                  <c:y val="7.72727272727273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3F3-43EC-B1AD-885841B86752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790845840871228"/>
                  <c:y val="0.109090909090909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3F3-43EC-B1AD-885841B86752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53556540064130398"/>
                  <c:y val="9.7727272727272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3F3-43EC-B1AD-885841B86752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5543938717575998"/>
                  <c:y val="0.16136363636363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3F3-43EC-B1AD-885841B8675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3F3-43EC-B1AD-885841B867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4008350730688935"/>
          <c:y val="3.62318840579710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96242171190007"/>
          <c:y val="0.31521850663251083"/>
          <c:w val="0.70563674321503134"/>
          <c:h val="0.48188576301291913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AD-4F68-BE02-1B3D0607A5FB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AD-4F68-BE02-1B3D0607A5FB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AD-4F68-BE02-1B3D0607A5F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AD-4F68-BE02-1B3D0607A5FB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AD-4F68-BE02-1B3D0607A5FB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AD-4F68-BE02-1B3D0607A5FB}"/>
              </c:ext>
            </c:extLst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AD-4F68-BE02-1B3D0607A5FB}"/>
              </c:ext>
            </c:extLst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AD-4F68-BE02-1B3D0607A5FB}"/>
              </c:ext>
            </c:extLst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AD-4F68-BE02-1B3D0607A5FB}"/>
              </c:ext>
            </c:extLst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AD-4F68-BE02-1B3D0607A5FB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AD-4F68-BE02-1B3D0607A5FB}"/>
              </c:ext>
            </c:extLst>
          </c:dPt>
          <c:dLbls>
            <c:dLbl>
              <c:idx val="0"/>
              <c:layout>
                <c:manualLayout>
                  <c:x val="-2.3734705395645938E-2"/>
                  <c:y val="-7.0903184715000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AD-4F68-BE02-1B3D0607A5FB}"/>
                </c:ext>
              </c:extLst>
            </c:dLbl>
            <c:dLbl>
              <c:idx val="1"/>
              <c:layout>
                <c:manualLayout>
                  <c:x val="5.7837029243996037E-3"/>
                  <c:y val="-7.1682226381831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AD-4F68-BE02-1B3D0607A5FB}"/>
                </c:ext>
              </c:extLst>
            </c:dLbl>
            <c:dLbl>
              <c:idx val="2"/>
              <c:layout>
                <c:manualLayout>
                  <c:x val="5.544359147173359E-3"/>
                  <c:y val="2.4965130081126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AD-4F68-BE02-1B3D0607A5FB}"/>
                </c:ext>
              </c:extLst>
            </c:dLbl>
            <c:dLbl>
              <c:idx val="3"/>
              <c:layout>
                <c:manualLayout>
                  <c:x val="-3.0854306050991986E-2"/>
                  <c:y val="6.5104864603402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AD-4F68-BE02-1B3D0607A5FB}"/>
                </c:ext>
              </c:extLst>
            </c:dLbl>
            <c:dLbl>
              <c:idx val="4"/>
              <c:layout>
                <c:manualLayout>
                  <c:x val="-1.4207201135348659E-2"/>
                  <c:y val="1.8604922924093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AD-4F68-BE02-1B3D0607A5FB}"/>
                </c:ext>
              </c:extLst>
            </c:dLbl>
            <c:dLbl>
              <c:idx val="5"/>
              <c:layout>
                <c:manualLayout>
                  <c:x val="3.8630567838727946E-2"/>
                  <c:y val="4.9757774072055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AD-4F68-BE02-1B3D0607A5FB}"/>
                </c:ext>
              </c:extLst>
            </c:dLbl>
            <c:dLbl>
              <c:idx val="6"/>
              <c:layout>
                <c:manualLayout>
                  <c:x val="2.5630167836536096E-2"/>
                  <c:y val="7.08766297376697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AD-4F68-BE02-1B3D0607A5FB}"/>
                </c:ext>
              </c:extLst>
            </c:dLbl>
            <c:dLbl>
              <c:idx val="7"/>
              <c:layout>
                <c:manualLayout>
                  <c:x val="1.4516243924624084E-3"/>
                  <c:y val="1.79841075887062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AD-4F68-BE02-1B3D0607A5FB}"/>
                </c:ext>
              </c:extLst>
            </c:dLbl>
            <c:dLbl>
              <c:idx val="8"/>
              <c:layout>
                <c:manualLayout>
                  <c:x val="1.3396237787604317E-2"/>
                  <c:y val="-6.8023674783117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AD-4F68-BE02-1B3D0607A5FB}"/>
                </c:ext>
              </c:extLst>
            </c:dLbl>
            <c:dLbl>
              <c:idx val="9"/>
              <c:layout>
                <c:manualLayout>
                  <c:x val="2.7943605170439371E-2"/>
                  <c:y val="-7.19890236104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AD-4F68-BE02-1B3D0607A5FB}"/>
                </c:ext>
              </c:extLst>
            </c:dLbl>
            <c:dLbl>
              <c:idx val="10"/>
              <c:layout>
                <c:manualLayout>
                  <c:x val="8.4554545504359244E-2"/>
                  <c:y val="-4.2321242684386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AD-4F68-BE02-1B3D0607A5FB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206522469862679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5AD-4F68-BE02-1B3D0607A5FB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9.42032318671869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AD-4F68-BE02-1B3D0607A5FB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0.10144963431850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AD-4F68-BE02-1B3D0607A5FB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0.1231888416724753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5AD-4F68-BE02-1B3D0607A5FB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73913658831730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5AD-4F68-BE02-1B3D0607A5FB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0.155797652703425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5AD-4F68-BE02-1B3D0607A5FB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2572472870219334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5AD-4F68-BE02-1B3D0607A5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5AD-4F68-BE02-1B3D0607A5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6377973422613465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40233164132839E-2"/>
          <c:y val="0.13186860358217306"/>
          <c:w val="0.87401658812187433"/>
          <c:h val="0.68498413527406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formatCode>0.00%</c:formatCod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8.8117790265849677E-2</c:v>
                </c:pt>
                <c:pt idx="7">
                  <c:v>7.3426134240112781E-2</c:v>
                </c:pt>
                <c:pt idx="8">
                  <c:v>5.3948066100275367E-2</c:v>
                </c:pt>
                <c:pt idx="9">
                  <c:v>5.3689294372842152E-2</c:v>
                </c:pt>
                <c:pt idx="10">
                  <c:v>8.8262784662917329E-2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5-405B-8089-409AFC102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3614208"/>
        <c:axId val="323614600"/>
      </c:barChart>
      <c:catAx>
        <c:axId val="3236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146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415448851774544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9"/>
          <c:y val="0.17460356125009135"/>
          <c:w val="0.68475991649269441"/>
          <c:h val="0.7437658193510393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7.7644699423010513E-2"/>
                  <c:y val="0.118582351096416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98-445D-A680-D27EC629E1AB}"/>
                </c:ext>
              </c:extLst>
            </c:dLbl>
            <c:dLbl>
              <c:idx val="1"/>
              <c:layout>
                <c:manualLayout>
                  <c:x val="-0.12531465925840687"/>
                  <c:y val="5.6903477602734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8-445D-A680-D27EC629E1AB}"/>
                </c:ext>
              </c:extLst>
            </c:dLbl>
            <c:dLbl>
              <c:idx val="2"/>
              <c:layout>
                <c:manualLayout>
                  <c:x val="-0.12781461816229153"/>
                  <c:y val="-3.2321624120887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8-445D-A680-D27EC629E1AB}"/>
                </c:ext>
              </c:extLst>
            </c:dLbl>
            <c:dLbl>
              <c:idx val="3"/>
              <c:layout>
                <c:manualLayout>
                  <c:x val="-0.10592189546244089"/>
                  <c:y val="-0.12806503902666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8-445D-A680-D27EC629E1AB}"/>
                </c:ext>
              </c:extLst>
            </c:dLbl>
            <c:dLbl>
              <c:idx val="4"/>
              <c:layout>
                <c:manualLayout>
                  <c:x val="-2.7982619082844323E-3"/>
                  <c:y val="-0.1254706486793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98-445D-A680-D27EC629E1AB}"/>
                </c:ext>
              </c:extLst>
            </c:dLbl>
            <c:dLbl>
              <c:idx val="5"/>
              <c:layout>
                <c:manualLayout>
                  <c:x val="0.10178225634113085"/>
                  <c:y val="-0.113667685614457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98-445D-A680-D27EC629E1AB}"/>
                </c:ext>
              </c:extLst>
            </c:dLbl>
            <c:dLbl>
              <c:idx val="6"/>
              <c:layout>
                <c:manualLayout>
                  <c:x val="0.1244208461416228"/>
                  <c:y val="-4.5590291067509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98-445D-A680-D27EC629E1AB}"/>
                </c:ext>
              </c:extLst>
            </c:dLbl>
            <c:dLbl>
              <c:idx val="7"/>
              <c:layout>
                <c:manualLayout>
                  <c:x val="0.104034104296462"/>
                  <c:y val="6.41737522057799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98-445D-A680-D27EC629E1AB}"/>
                </c:ext>
              </c:extLst>
            </c:dLbl>
            <c:dLbl>
              <c:idx val="8"/>
              <c:layout>
                <c:manualLayout>
                  <c:x val="0.10999841095019702"/>
                  <c:y val="5.2584200365449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98-445D-A680-D27EC629E1AB}"/>
                </c:ext>
              </c:extLst>
            </c:dLbl>
            <c:dLbl>
              <c:idx val="9"/>
              <c:layout>
                <c:manualLayout>
                  <c:x val="8.4183913336511415E-2"/>
                  <c:y val="8.7367999909240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8-445D-A680-D27EC629E1AB}"/>
                </c:ext>
              </c:extLst>
            </c:dLbl>
            <c:dLbl>
              <c:idx val="10"/>
              <c:layout>
                <c:manualLayout>
                  <c:x val="8.9778245360248699E-2"/>
                  <c:y val="0.118710425303219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98-445D-A680-D27EC629E1AB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1292519868994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98-445D-A680-D27EC629E1AB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5.89570466558749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98-445D-A680-D27EC629E1AB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6.34922040909424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98-445D-A680-D27EC629E1AB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7.70976763961443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98-445D-A680-D27EC629E1AB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08843778441615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98-445D-A680-D27EC629E1AB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9.75058848539471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98-445D-A680-D27EC629E1AB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160998088944889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98-445D-A680-D27EC629E1A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998-445D-A680-D27EC629E1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622641509434037"/>
          <c:y val="3.9682539682539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38005390835561"/>
          <c:y val="0.15873077385127543"/>
          <c:w val="0.83288409703504063"/>
          <c:h val="0.57143078586459051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3-4E8D-ACD0-8A01A0CF0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16168"/>
        <c:axId val="323616560"/>
      </c:lineChart>
      <c:catAx>
        <c:axId val="32361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3616560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616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787798408488184"/>
          <c:y val="3.9370078740157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3209549071618"/>
          <c:y val="0.16141732283464574"/>
          <c:w val="0.83554376657824969"/>
          <c:h val="0.57086614173228201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9-467D-ABFC-7E55AA74D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17344"/>
        <c:axId val="325730008"/>
      </c:lineChart>
      <c:catAx>
        <c:axId val="323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0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5730008"/>
        <c:scaling>
          <c:orientation val="minMax"/>
          <c:max val="370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734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9404915912026"/>
          <c:y val="3.95256916996047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2095730918499466E-2"/>
          <c:y val="0.15810307193187981"/>
          <c:w val="0.91979301423027271"/>
          <c:h val="0.56521848215647064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10C-8BAE-E737017AC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0792"/>
        <c:axId val="325731184"/>
      </c:lineChart>
      <c:catAx>
        <c:axId val="32573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1184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079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1449446777763E-2"/>
          <c:y val="7.5144614715914479E-2"/>
          <c:w val="0.75319994108484323"/>
          <c:h val="0.79479880949524961"/>
        </c:manualLayout>
      </c:layout>
      <c:lineChart>
        <c:grouping val="standard"/>
        <c:varyColors val="0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2-4EEB-A638-5E5CF3FEED17}"/>
            </c:ext>
          </c:extLst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formatCode>#,##0</c:formatCod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2-4EEB-A638-5E5CF3FEED17}"/>
            </c:ext>
          </c:extLst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2-4EEB-A638-5E5CF3FEED17}"/>
            </c:ext>
          </c:extLst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formatCode>#,##0</c:formatCod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D2-4EEB-A638-5E5CF3FEE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1576"/>
        <c:axId val="325731968"/>
      </c:lineChart>
      <c:catAx>
        <c:axId val="32573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1968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57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106109679617382"/>
          <c:y val="0.34971158951951831"/>
          <c:w val="0.12431463434529556"/>
          <c:h val="0.2456650433146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50965250965251"/>
          <c:y val="6.6210193283999727E-2"/>
          <c:w val="0.78957528957528955"/>
          <c:h val="0.74886011714317047"/>
        </c:manualLayout>
      </c:layout>
      <c:bubbleChart>
        <c:varyColors val="0"/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30571894729375115"/>
                  <c:y val="-0.106969189000019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1-4788-A920-F5105B667D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'29'!$C$57</c:f>
              <c:numCache>
                <c:formatCode>0%</c:formatCod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formatCode>0%</c:formatCode>
                <c:ptCount val="1"/>
                <c:pt idx="0">
                  <c:v>5.5E-2</c:v>
                </c:pt>
              </c:numCache>
            </c:numRef>
          </c:yVal>
          <c:bubbleSize>
            <c:numRef>
              <c:f>'29'!$E$57</c:f>
              <c:numCache>
                <c:formatCode>#,##0</c:formatCode>
                <c:ptCount val="1"/>
                <c:pt idx="0">
                  <c:v>500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6341-4788-A920-F5105B667DF6}"/>
            </c:ext>
          </c:extLst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669260936977431E-2"/>
                  <c:y val="-9.29443024223572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1-4788-A920-F5105B667D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'29'!$C$58</c:f>
              <c:numCache>
                <c:formatCode>0%</c:formatCod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formatCode>0%</c:formatCode>
                <c:ptCount val="1"/>
                <c:pt idx="0">
                  <c:v>4.4999999999999998E-2</c:v>
                </c:pt>
              </c:numCache>
            </c:numRef>
          </c:yVal>
          <c:bubbleSize>
            <c:numRef>
              <c:f>'29'!$E$58</c:f>
              <c:numCache>
                <c:formatCode>#,##0</c:formatCode>
                <c:ptCount val="1"/>
                <c:pt idx="0">
                  <c:v>214.50000000000003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3-6341-4788-A920-F5105B667DF6}"/>
            </c:ext>
          </c:extLst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488989551981739E-2"/>
                  <c:y val="-7.66363057314534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1-4788-A920-F5105B667D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'29'!$C$59</c:f>
              <c:numCache>
                <c:formatCode>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'29'!$D$59</c:f>
              <c:numCache>
                <c:formatCode>0%</c:formatCode>
                <c:ptCount val="1"/>
                <c:pt idx="0">
                  <c:v>3.5000000000000003E-2</c:v>
                </c:pt>
              </c:numCache>
            </c:numRef>
          </c:yVal>
          <c:bubbleSize>
            <c:numRef>
              <c:f>'29'!$E$59</c:f>
              <c:numCache>
                <c:formatCode>#,##0</c:formatCode>
                <c:ptCount val="1"/>
                <c:pt idx="0">
                  <c:v>62.5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5-6341-4788-A920-F5105B667DF6}"/>
            </c:ext>
          </c:extLst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963953830095683E-3"/>
                  <c:y val="-1.74060058770704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41-4788-A920-F5105B667D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'29'!$C$60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formatCode>0%</c:formatCode>
                <c:ptCount val="1"/>
                <c:pt idx="0">
                  <c:v>3.2000000000000001E-2</c:v>
                </c:pt>
              </c:numCache>
            </c:numRef>
          </c:yVal>
          <c:bubbleSize>
            <c:numRef>
              <c:f>'29'!$E$60</c:f>
              <c:numCache>
                <c:formatCode>#,##0</c:formatCode>
                <c:ptCount val="1"/>
                <c:pt idx="0">
                  <c:v>195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7-6341-4788-A920-F5105B66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5"/>
        <c:showNegBubbles val="0"/>
        <c:axId val="325155488"/>
        <c:axId val="325155880"/>
      </c:bubbleChart>
      <c:valAx>
        <c:axId val="325155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Growth</a:t>
                </a:r>
              </a:p>
            </c:rich>
          </c:tx>
          <c:layout>
            <c:manualLayout>
              <c:xMode val="edge"/>
              <c:yMode val="edge"/>
              <c:x val="0.44208494208494264"/>
              <c:y val="0.901828401586788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5880"/>
        <c:crosses val="autoZero"/>
        <c:crossBetween val="midCat"/>
      </c:valAx>
      <c:valAx>
        <c:axId val="3251558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Share</a:t>
                </a:r>
              </a:p>
            </c:rich>
          </c:tx>
          <c:layout>
            <c:manualLayout>
              <c:xMode val="edge"/>
              <c:yMode val="edge"/>
              <c:x val="3.0888030888030892E-2"/>
              <c:y val="0.328767842375868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5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1240875912468E-2"/>
          <c:y val="0.12968299711815562"/>
          <c:w val="0.76094890510949065"/>
          <c:h val="0.74063400576368954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F-45BA-9DA4-075417ABFBBE}"/>
            </c:ext>
          </c:extLst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F-45BA-9DA4-075417ABF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2752"/>
        <c:axId val="325733144"/>
      </c:lineChart>
      <c:catAx>
        <c:axId val="32573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3144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2752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61313868613221"/>
          <c:y val="0.41210374639769481"/>
          <c:w val="0.11678832116788318"/>
          <c:h val="0.12391930835734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31849513052148E-2"/>
          <c:y val="0.11494285128987992"/>
          <c:w val="0.88706897318450662"/>
          <c:h val="0.75574924723096149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E8-4305-A076-3C7D38A860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8-4305-A076-3C7D38A8600A}"/>
            </c:ext>
          </c:extLst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E8-4305-A076-3C7D38A860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E8-4305-A076-3C7D38A8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3928"/>
        <c:axId val="325734320"/>
      </c:lineChart>
      <c:catAx>
        <c:axId val="32573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4320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3928"/>
        <c:crosses val="autoZero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31849513052148E-2"/>
          <c:y val="7.4712853338422078E-2"/>
          <c:w val="0.88524747631965162"/>
          <c:h val="0.79597924518241869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117292262400943E-2"/>
                  <c:y val="4.1295687682852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A4-4E3B-B593-99BB9C72D5A1}"/>
                </c:ext>
              </c:extLst>
            </c:dLbl>
            <c:dLbl>
              <c:idx val="1"/>
              <c:layout>
                <c:manualLayout>
                  <c:x val="-2.6563443279575782E-2"/>
                  <c:y val="5.4783570336573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A4-4E3B-B593-99BB9C72D5A1}"/>
                </c:ext>
              </c:extLst>
            </c:dLbl>
            <c:dLbl>
              <c:idx val="2"/>
              <c:layout>
                <c:manualLayout>
                  <c:x val="-3.2938766718808556E-2"/>
                  <c:y val="4.2912033440624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A4-4E3B-B593-99BB9C72D5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4-4E3B-B593-99BB9C72D5A1}"/>
            </c:ext>
          </c:extLst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652801667835182E-2"/>
                  <c:y val="3.7891029238405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A4-4E3B-B593-99BB9C72D5A1}"/>
                </c:ext>
              </c:extLst>
            </c:dLbl>
            <c:dLbl>
              <c:idx val="1"/>
              <c:layout>
                <c:manualLayout>
                  <c:x val="-3.3849430738996739E-2"/>
                  <c:y val="-5.780674299853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A4-4E3B-B593-99BB9C72D5A1}"/>
                </c:ext>
              </c:extLst>
            </c:dLbl>
            <c:dLbl>
              <c:idx val="2"/>
              <c:layout>
                <c:manualLayout>
                  <c:x val="-3.1117269853953369E-2"/>
                  <c:y val="-6.195524776931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A4-4E3B-B593-99BB9C72D5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A4-4E3B-B593-99BB9C72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5104"/>
        <c:axId val="325735496"/>
      </c:lineChart>
      <c:catAx>
        <c:axId val="3257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5496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5104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27820566145154"/>
          <c:y val="0.70689866352912956"/>
          <c:w val="0.21675812381375825"/>
          <c:h val="0.152299152261140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2201834862396"/>
          <c:y val="8.2018927444794915E-2"/>
          <c:w val="0.86788990825688184"/>
          <c:h val="0.662460567823343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3-42AA-AADA-3DD677CB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6672"/>
        <c:axId val="325737064"/>
      </c:lineChart>
      <c:catAx>
        <c:axId val="3257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7064"/>
        <c:scaling>
          <c:orientation val="minMax"/>
          <c:max val="380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6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90202181011545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39333837328253E-2"/>
          <c:y val="0.11206928000763303"/>
          <c:w val="0.83424556410370465"/>
          <c:h val="0.74712853338422036"/>
        </c:manualLayout>
      </c:layout>
      <c:lineChart>
        <c:grouping val="standard"/>
        <c:varyColors val="0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1-4723-BBF3-619D50C3FF13}"/>
            </c:ext>
          </c:extLst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1-4723-BBF3-619D50C3FF13}"/>
            </c:ext>
          </c:extLst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B1-4723-BBF3-619D50C3FF13}"/>
            </c:ext>
          </c:extLst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B1-4723-BBF3-619D50C3F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7456"/>
        <c:axId val="326371424"/>
      </c:lineChart>
      <c:catAx>
        <c:axId val="3257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1424"/>
        <c:scaling>
          <c:orientation val="minMax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49697612934984"/>
          <c:y val="0.4310356895043293"/>
          <c:w val="0.1165757832183546"/>
          <c:h val="0.24425347693607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45473633977571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72804752134794E-2"/>
          <c:y val="0.10888267382626972"/>
          <c:w val="0.85090984633331701"/>
          <c:h val="0.76217871678388882"/>
        </c:manualLayout>
      </c:layout>
      <c:lineChart>
        <c:grouping val="standard"/>
        <c:varyColors val="0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D-430B-97C7-D9E4F5A2C4C6}"/>
            </c:ext>
          </c:extLst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D-430B-97C7-D9E4F5A2C4C6}"/>
            </c:ext>
          </c:extLst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D-430B-97C7-D9E4F5A2C4C6}"/>
            </c:ext>
          </c:extLst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0D-430B-97C7-D9E4F5A2C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372208"/>
        <c:axId val="326372600"/>
      </c:lineChart>
      <c:catAx>
        <c:axId val="32637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2600"/>
        <c:scaling>
          <c:orientation val="minMax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09167263183183"/>
          <c:y val="0.35243613172995264"/>
          <c:w val="0.14363655452159391"/>
          <c:h val="0.369628108807316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w % '08 v '07</a:t>
            </a:r>
          </a:p>
        </c:rich>
      </c:tx>
      <c:layout>
        <c:manualLayout>
          <c:xMode val="edge"/>
          <c:yMode val="edge"/>
          <c:x val="0.44444520937615034"/>
          <c:y val="6.3218692491024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5430248588084"/>
          <c:y val="0.10632213744313915"/>
          <c:w val="0.85792502334682386"/>
          <c:h val="0.81322067287590061"/>
        </c:manualLayout>
      </c:layout>
      <c:lineChart>
        <c:grouping val="standar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3603504402524261E-2"/>
                  <c:y val="-6.373684985455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7B-44F2-B9C9-DA7C53A02A4B}"/>
                </c:ext>
              </c:extLst>
            </c:dLbl>
            <c:dLbl>
              <c:idx val="2"/>
              <c:layout>
                <c:manualLayout>
                  <c:x val="-6.7547071569320884E-3"/>
                  <c:y val="-4.421964822798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7B-44F2-B9C9-DA7C53A02A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formatCode>0.0%</c:formatCode>
                <c:ptCount val="4"/>
                <c:pt idx="0">
                  <c:v>0.29300253876434823</c:v>
                </c:pt>
                <c:pt idx="1">
                  <c:v>6.9069069069069178E-2</c:v>
                </c:pt>
                <c:pt idx="2">
                  <c:v>4.3333333333333224E-2</c:v>
                </c:pt>
                <c:pt idx="3">
                  <c:v>-8.7042812588602136E-2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7B-44F2-B9C9-DA7C53A02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373384"/>
        <c:axId val="326373776"/>
      </c:lineChart>
      <c:catAx>
        <c:axId val="32637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3776"/>
        <c:scaling>
          <c:orientation val="minMax"/>
          <c:max val="0.30000000000000032"/>
          <c:min val="-0.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338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mln USD '08 v '07</a:t>
            </a:r>
          </a:p>
        </c:rich>
      </c:tx>
      <c:layout>
        <c:manualLayout>
          <c:xMode val="edge"/>
          <c:yMode val="edge"/>
          <c:x val="0.41272765449773324"/>
          <c:y val="6.3037249283667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1825445512643E-2"/>
          <c:y val="9.7421339739293955E-2"/>
          <c:w val="0.89090988184471043"/>
          <c:h val="0.77364005087086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0726172219307809E-3"/>
                  <c:y val="-1.54250211480452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8-45DA-A802-08E55AE8DC9A}"/>
                </c:ext>
              </c:extLst>
            </c:dLbl>
            <c:dLbl>
              <c:idx val="2"/>
              <c:layout>
                <c:manualLayout>
                  <c:x val="5.2911270825354104E-3"/>
                  <c:y val="-1.68577481207913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8-45DA-A802-08E55AE8DC9A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formatCode>#,##0</c:formatCode>
                <c:ptCount val="4"/>
                <c:pt idx="0">
                  <c:v>73.250634691087043</c:v>
                </c:pt>
                <c:pt idx="1">
                  <c:v>23</c:v>
                </c:pt>
                <c:pt idx="2">
                  <c:v>13</c:v>
                </c:pt>
                <c:pt idx="3">
                  <c:v>-30.699999999999989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8-45DA-A802-08E55AE8D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74560"/>
        <c:axId val="326374952"/>
      </c:barChart>
      <c:catAx>
        <c:axId val="3263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4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03883495145634E-2"/>
          <c:y val="8.6142637167299987E-2"/>
          <c:w val="0.87184466019417672"/>
          <c:h val="0.7453210780996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1-40DD-B847-3B248BD6D558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1-40DD-B847-3B248BD6D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8232"/>
        <c:axId val="325158624"/>
      </c:barChart>
      <c:catAx>
        <c:axId val="32515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58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8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67961165048544"/>
          <c:y val="6.3670805194294425E-2"/>
          <c:w val="0.11067961165048544"/>
          <c:h val="0.16104908234785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46270016379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9-4678-A509-7B3EA38A118B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9-4678-A509-7B3EA38A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9800"/>
        <c:axId val="325160584"/>
      </c:barChart>
      <c:catAx>
        <c:axId val="3251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60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9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4-48D3-8CAD-B5FC936613C1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4-48D3-8CAD-B5FC9366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60976"/>
        <c:axId val="325161368"/>
      </c:barChart>
      <c:catAx>
        <c:axId val="32516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61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25165374637649"/>
          <c:y val="7.0631970260223054E-2"/>
          <c:w val="0.11025165374637649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07778984918654E-2"/>
          <c:y val="8.5185493292438227E-2"/>
          <c:w val="0.87307774289902262"/>
          <c:h val="0.7481508541335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A-47ED-91E5-F96E7C00958B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A-47ED-91E5-F96E7C0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7840"/>
        <c:axId val="325157448"/>
      </c:barChart>
      <c:catAx>
        <c:axId val="32515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57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961558651322448"/>
          <c:y val="7.0370759210654221E-2"/>
          <c:w val="0.10961558651322448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237987750456875E-2"/>
          <c:y val="6.6914498141263934E-2"/>
          <c:w val="0.88394667623711465"/>
          <c:h val="0.780669144981412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3-4CF6-86B4-F1453FB0B01D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3-4CF6-86B4-F1453FB0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156664"/>
        <c:axId val="325162152"/>
        <c:axId val="0"/>
      </c:bar3DChart>
      <c:catAx>
        <c:axId val="3251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2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5162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6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224371373307495E-2"/>
          <c:y val="4.0892193308550193E-2"/>
          <c:w val="0.11025165374637649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5000136646121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7-4691-83F7-E7C3D6FFE721}"/>
            </c:ext>
          </c:extLst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7-4691-83F7-E7C3D6FFE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5880"/>
        <c:axId val="323996272"/>
      </c:barChart>
      <c:catAx>
        <c:axId val="3239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6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5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Style="combo" dx="16" fmlaRange="$V$5:$V$16" noThreeD="1" sel="0" val="0"/>
</file>

<file path=xl/ctrlProps/ctrlProp2.xml><?xml version="1.0" encoding="utf-8"?>
<formControlPr xmlns="http://schemas.microsoft.com/office/spreadsheetml/2009/9/main" objectType="Drop" dropStyle="combo" dx="16" fmlaRange="$V$5:$V$16" noThreeD="1" sel="12" val="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 macro="">
      <xdr:nvGraphicFramePr>
        <xdr:cNvPr id="48272" name="Chart 1">
          <a:extLst>
            <a:ext uri="{FF2B5EF4-FFF2-40B4-BE49-F238E27FC236}">
              <a16:creationId xmlns:a16="http://schemas.microsoft.com/office/drawing/2014/main" id="{00000000-0008-0000-0700-000090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 macro="">
      <xdr:nvGraphicFramePr>
        <xdr:cNvPr id="48273" name="Chart 4">
          <a:extLst>
            <a:ext uri="{FF2B5EF4-FFF2-40B4-BE49-F238E27FC236}">
              <a16:creationId xmlns:a16="http://schemas.microsoft.com/office/drawing/2014/main" id="{00000000-0008-0000-0700-000091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 macro="">
      <xdr:nvGraphicFramePr>
        <xdr:cNvPr id="48274" name="Chart 9">
          <a:extLst>
            <a:ext uri="{FF2B5EF4-FFF2-40B4-BE49-F238E27FC236}">
              <a16:creationId xmlns:a16="http://schemas.microsoft.com/office/drawing/2014/main" id="{00000000-0008-0000-0700-000092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 macro="">
      <xdr:nvGraphicFramePr>
        <xdr:cNvPr id="48275" name="Chart 12">
          <a:extLst>
            <a:ext uri="{FF2B5EF4-FFF2-40B4-BE49-F238E27FC236}">
              <a16:creationId xmlns:a16="http://schemas.microsoft.com/office/drawing/2014/main" id="{00000000-0008-0000-0700-000093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 macro="">
      <xdr:nvGraphicFramePr>
        <xdr:cNvPr id="48276" name="Chart 13">
          <a:extLst>
            <a:ext uri="{FF2B5EF4-FFF2-40B4-BE49-F238E27FC236}">
              <a16:creationId xmlns:a16="http://schemas.microsoft.com/office/drawing/2014/main" id="{00000000-0008-0000-0700-000094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 macro="">
      <xdr:nvGraphicFramePr>
        <xdr:cNvPr id="48277" name="Chart 14">
          <a:extLst>
            <a:ext uri="{FF2B5EF4-FFF2-40B4-BE49-F238E27FC236}">
              <a16:creationId xmlns:a16="http://schemas.microsoft.com/office/drawing/2014/main" id="{00000000-0008-0000-0700-000095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 macro="">
      <xdr:nvGraphicFramePr>
        <xdr:cNvPr id="48278" name="Chart 15">
          <a:extLst>
            <a:ext uri="{FF2B5EF4-FFF2-40B4-BE49-F238E27FC236}">
              <a16:creationId xmlns:a16="http://schemas.microsoft.com/office/drawing/2014/main" id="{00000000-0008-0000-0700-000096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 macro="">
      <xdr:nvGraphicFramePr>
        <xdr:cNvPr id="48279" name="Chart 16">
          <a:extLst>
            <a:ext uri="{FF2B5EF4-FFF2-40B4-BE49-F238E27FC236}">
              <a16:creationId xmlns:a16="http://schemas.microsoft.com/office/drawing/2014/main" id="{00000000-0008-0000-0700-000097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 macro="">
      <xdr:nvGraphicFramePr>
        <xdr:cNvPr id="48280" name="Chart 17">
          <a:extLst>
            <a:ext uri="{FF2B5EF4-FFF2-40B4-BE49-F238E27FC236}">
              <a16:creationId xmlns:a16="http://schemas.microsoft.com/office/drawing/2014/main" id="{00000000-0008-0000-0700-000098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 macro="">
      <xdr:nvGraphicFramePr>
        <xdr:cNvPr id="48281" name="Chart 18">
          <a:extLst>
            <a:ext uri="{FF2B5EF4-FFF2-40B4-BE49-F238E27FC236}">
              <a16:creationId xmlns:a16="http://schemas.microsoft.com/office/drawing/2014/main" id="{00000000-0008-0000-0700-000099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 macro="">
      <xdr:nvGraphicFramePr>
        <xdr:cNvPr id="48282" name="Chart 19">
          <a:extLst>
            <a:ext uri="{FF2B5EF4-FFF2-40B4-BE49-F238E27FC236}">
              <a16:creationId xmlns:a16="http://schemas.microsoft.com/office/drawing/2014/main" id="{00000000-0008-0000-0700-00009A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 macro="">
      <xdr:nvGraphicFramePr>
        <xdr:cNvPr id="48283" name="Chart 20">
          <a:extLst>
            <a:ext uri="{FF2B5EF4-FFF2-40B4-BE49-F238E27FC236}">
              <a16:creationId xmlns:a16="http://schemas.microsoft.com/office/drawing/2014/main" id="{00000000-0008-0000-0700-00009B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 macro="">
      <xdr:nvGraphicFramePr>
        <xdr:cNvPr id="48284" name="Chart 21">
          <a:extLst>
            <a:ext uri="{FF2B5EF4-FFF2-40B4-BE49-F238E27FC236}">
              <a16:creationId xmlns:a16="http://schemas.microsoft.com/office/drawing/2014/main" id="{00000000-0008-0000-0700-00009C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 macro="" textlink="">
      <xdr:nvSpPr>
        <xdr:cNvPr id="48285" name="Line 22">
          <a:extLst>
            <a:ext uri="{FF2B5EF4-FFF2-40B4-BE49-F238E27FC236}">
              <a16:creationId xmlns:a16="http://schemas.microsoft.com/office/drawing/2014/main" id="{00000000-0008-0000-0700-00009DBC0000}"/>
            </a:ext>
          </a:extLst>
        </xdr:cNvPr>
        <xdr:cNvSpPr>
          <a:spLocks noChangeShapeType="1"/>
        </xdr:cNvSpPr>
      </xdr:nvSpPr>
      <xdr:spPr bwMode="auto">
        <a:xfrm flipV="1">
          <a:off x="18307050" y="6715125"/>
          <a:ext cx="6448425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 macro="" textlink="">
      <xdr:nvSpPr>
        <xdr:cNvPr id="48286" name="Line 23">
          <a:extLst>
            <a:ext uri="{FF2B5EF4-FFF2-40B4-BE49-F238E27FC236}">
              <a16:creationId xmlns:a16="http://schemas.microsoft.com/office/drawing/2014/main" id="{00000000-0008-0000-0700-00009EBC0000}"/>
            </a:ext>
          </a:extLst>
        </xdr:cNvPr>
        <xdr:cNvSpPr>
          <a:spLocks noChangeShapeType="1"/>
        </xdr:cNvSpPr>
      </xdr:nvSpPr>
      <xdr:spPr bwMode="auto">
        <a:xfrm flipV="1">
          <a:off x="18411825" y="6734175"/>
          <a:ext cx="6324600" cy="27622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 macro="" textlink="">
      <xdr:nvSpPr>
        <xdr:cNvPr id="48287" name="Line 24">
          <a:extLst>
            <a:ext uri="{FF2B5EF4-FFF2-40B4-BE49-F238E27FC236}">
              <a16:creationId xmlns:a16="http://schemas.microsoft.com/office/drawing/2014/main" id="{00000000-0008-0000-0700-00009FBC0000}"/>
            </a:ext>
          </a:extLst>
        </xdr:cNvPr>
        <xdr:cNvSpPr>
          <a:spLocks noChangeShapeType="1"/>
        </xdr:cNvSpPr>
      </xdr:nvSpPr>
      <xdr:spPr bwMode="auto">
        <a:xfrm flipV="1">
          <a:off x="18373725" y="9439275"/>
          <a:ext cx="6610350" cy="952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 macro="">
      <xdr:nvGraphicFramePr>
        <xdr:cNvPr id="48288" name="Chart 26">
          <a:extLst>
            <a:ext uri="{FF2B5EF4-FFF2-40B4-BE49-F238E27FC236}">
              <a16:creationId xmlns:a16="http://schemas.microsoft.com/office/drawing/2014/main" id="{00000000-0008-0000-0700-0000A0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 macro="">
      <xdr:nvGraphicFramePr>
        <xdr:cNvPr id="48289" name="Chart 27">
          <a:extLst>
            <a:ext uri="{FF2B5EF4-FFF2-40B4-BE49-F238E27FC236}">
              <a16:creationId xmlns:a16="http://schemas.microsoft.com/office/drawing/2014/main" id="{00000000-0008-0000-0700-0000A1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 macro="">
      <xdr:nvGraphicFramePr>
        <xdr:cNvPr id="48290" name="Chart 28">
          <a:extLst>
            <a:ext uri="{FF2B5EF4-FFF2-40B4-BE49-F238E27FC236}">
              <a16:creationId xmlns:a16="http://schemas.microsoft.com/office/drawing/2014/main" id="{00000000-0008-0000-0700-0000A2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 macro="">
      <xdr:nvGraphicFramePr>
        <xdr:cNvPr id="56389" name="Chart 1">
          <a:extLst>
            <a:ext uri="{FF2B5EF4-FFF2-40B4-BE49-F238E27FC236}">
              <a16:creationId xmlns:a16="http://schemas.microsoft.com/office/drawing/2014/main" id="{00000000-0008-0000-0800-000045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 macro="">
      <xdr:nvGraphicFramePr>
        <xdr:cNvPr id="56390" name="Chart 3">
          <a:extLst>
            <a:ext uri="{FF2B5EF4-FFF2-40B4-BE49-F238E27FC236}">
              <a16:creationId xmlns:a16="http://schemas.microsoft.com/office/drawing/2014/main" id="{00000000-0008-0000-0800-000046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 macro="">
      <xdr:nvGraphicFramePr>
        <xdr:cNvPr id="56391" name="Chart 4">
          <a:extLst>
            <a:ext uri="{FF2B5EF4-FFF2-40B4-BE49-F238E27FC236}">
              <a16:creationId xmlns:a16="http://schemas.microsoft.com/office/drawing/2014/main" id="{00000000-0008-0000-0800-000047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 macro="">
      <xdr:nvGraphicFramePr>
        <xdr:cNvPr id="56392" name="Chart 5">
          <a:extLst>
            <a:ext uri="{FF2B5EF4-FFF2-40B4-BE49-F238E27FC236}">
              <a16:creationId xmlns:a16="http://schemas.microsoft.com/office/drawing/2014/main" id="{00000000-0008-0000-0800-000048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 macro="">
      <xdr:nvGraphicFramePr>
        <xdr:cNvPr id="56393" name="Chart 6">
          <a:extLst>
            <a:ext uri="{FF2B5EF4-FFF2-40B4-BE49-F238E27FC236}">
              <a16:creationId xmlns:a16="http://schemas.microsoft.com/office/drawing/2014/main" id="{00000000-0008-0000-0800-000049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 macro="">
      <xdr:nvGraphicFramePr>
        <xdr:cNvPr id="56394" name="Chart 7">
          <a:extLst>
            <a:ext uri="{FF2B5EF4-FFF2-40B4-BE49-F238E27FC236}">
              <a16:creationId xmlns:a16="http://schemas.microsoft.com/office/drawing/2014/main" id="{00000000-0008-0000-0800-00004A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 macro="">
      <xdr:nvGraphicFramePr>
        <xdr:cNvPr id="56395" name="Chart 8">
          <a:extLst>
            <a:ext uri="{FF2B5EF4-FFF2-40B4-BE49-F238E27FC236}">
              <a16:creationId xmlns:a16="http://schemas.microsoft.com/office/drawing/2014/main" id="{00000000-0008-0000-0800-00004B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 macro="">
      <xdr:nvGraphicFramePr>
        <xdr:cNvPr id="56396" name="Chart 11">
          <a:extLst>
            <a:ext uri="{FF2B5EF4-FFF2-40B4-BE49-F238E27FC236}">
              <a16:creationId xmlns:a16="http://schemas.microsoft.com/office/drawing/2014/main" id="{00000000-0008-0000-0800-00004C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 macro="">
      <xdr:nvGraphicFramePr>
        <xdr:cNvPr id="56397" name="Chart 12">
          <a:extLst>
            <a:ext uri="{FF2B5EF4-FFF2-40B4-BE49-F238E27FC236}">
              <a16:creationId xmlns:a16="http://schemas.microsoft.com/office/drawing/2014/main" id="{00000000-0008-0000-0800-00004D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 macro="" textlink="">
      <xdr:nvSpPr>
        <xdr:cNvPr id="60429" name="Line 6">
          <a:extLst>
            <a:ext uri="{FF2B5EF4-FFF2-40B4-BE49-F238E27FC236}">
              <a16:creationId xmlns:a16="http://schemas.microsoft.com/office/drawing/2014/main" id="{00000000-0008-0000-0900-00000DEC0000}"/>
            </a:ext>
          </a:extLst>
        </xdr:cNvPr>
        <xdr:cNvSpPr>
          <a:spLocks noChangeShapeType="1"/>
        </xdr:cNvSpPr>
      </xdr:nvSpPr>
      <xdr:spPr bwMode="auto">
        <a:xfrm flipH="1" flipV="1">
          <a:off x="4248150" y="2038350"/>
          <a:ext cx="1762125" cy="1704975"/>
        </a:xfrm>
        <a:prstGeom prst="line">
          <a:avLst/>
        </a:prstGeom>
        <a:noFill/>
        <a:ln w="38100">
          <a:solidFill>
            <a:srgbClr val="339966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19050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60417" name="Drop Down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9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6</xdr:row>
          <xdr:rowOff>19050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60418" name="Drop Down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09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 macro="">
      <xdr:nvGraphicFramePr>
        <xdr:cNvPr id="57434" name="Chart 1">
          <a:extLst>
            <a:ext uri="{FF2B5EF4-FFF2-40B4-BE49-F238E27FC236}">
              <a16:creationId xmlns:a16="http://schemas.microsoft.com/office/drawing/2014/main" id="{00000000-0008-0000-0B00-00005A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 macro="">
      <xdr:nvGraphicFramePr>
        <xdr:cNvPr id="57435" name="Chart 2">
          <a:extLst>
            <a:ext uri="{FF2B5EF4-FFF2-40B4-BE49-F238E27FC236}">
              <a16:creationId xmlns:a16="http://schemas.microsoft.com/office/drawing/2014/main" id="{00000000-0008-0000-0B00-00005B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 macro="">
      <xdr:nvGraphicFramePr>
        <xdr:cNvPr id="57436" name="Chart 6">
          <a:extLst>
            <a:ext uri="{FF2B5EF4-FFF2-40B4-BE49-F238E27FC236}">
              <a16:creationId xmlns:a16="http://schemas.microsoft.com/office/drawing/2014/main" id="{00000000-0008-0000-0B00-00005C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 macro="">
      <xdr:nvGraphicFramePr>
        <xdr:cNvPr id="57437" name="Chart 8">
          <a:extLst>
            <a:ext uri="{FF2B5EF4-FFF2-40B4-BE49-F238E27FC236}">
              <a16:creationId xmlns:a16="http://schemas.microsoft.com/office/drawing/2014/main" id="{00000000-0008-0000-0B00-00005D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 macro="">
      <xdr:nvGraphicFramePr>
        <xdr:cNvPr id="57438" name="Chart 9">
          <a:extLst>
            <a:ext uri="{FF2B5EF4-FFF2-40B4-BE49-F238E27FC236}">
              <a16:creationId xmlns:a16="http://schemas.microsoft.com/office/drawing/2014/main" id="{00000000-0008-0000-0B00-00005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 macro="">
      <xdr:nvGraphicFramePr>
        <xdr:cNvPr id="57439" name="Chart 10">
          <a:extLst>
            <a:ext uri="{FF2B5EF4-FFF2-40B4-BE49-F238E27FC236}">
              <a16:creationId xmlns:a16="http://schemas.microsoft.com/office/drawing/2014/main" id="{00000000-0008-0000-0B00-00005F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 macro="">
      <xdr:nvGraphicFramePr>
        <xdr:cNvPr id="57440" name="Chart 12">
          <a:extLst>
            <a:ext uri="{FF2B5EF4-FFF2-40B4-BE49-F238E27FC236}">
              <a16:creationId xmlns:a16="http://schemas.microsoft.com/office/drawing/2014/main" id="{00000000-0008-0000-0B00-000060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 macro="">
      <xdr:nvGraphicFramePr>
        <xdr:cNvPr id="57441" name="Chart 13">
          <a:extLst>
            <a:ext uri="{FF2B5EF4-FFF2-40B4-BE49-F238E27FC236}">
              <a16:creationId xmlns:a16="http://schemas.microsoft.com/office/drawing/2014/main" id="{00000000-0008-0000-0B00-000061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 macro="">
      <xdr:nvGraphicFramePr>
        <xdr:cNvPr id="57442" name="Chart 14">
          <a:extLst>
            <a:ext uri="{FF2B5EF4-FFF2-40B4-BE49-F238E27FC236}">
              <a16:creationId xmlns:a16="http://schemas.microsoft.com/office/drawing/2014/main" id="{00000000-0008-0000-0B00-000062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 macro="">
      <xdr:nvGraphicFramePr>
        <xdr:cNvPr id="57443" name="Chart 15">
          <a:extLst>
            <a:ext uri="{FF2B5EF4-FFF2-40B4-BE49-F238E27FC236}">
              <a16:creationId xmlns:a16="http://schemas.microsoft.com/office/drawing/2014/main" id="{00000000-0008-0000-0B00-000063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 macro="">
      <xdr:nvGraphicFramePr>
        <xdr:cNvPr id="57444" name="Chart 16">
          <a:extLst>
            <a:ext uri="{FF2B5EF4-FFF2-40B4-BE49-F238E27FC236}">
              <a16:creationId xmlns:a16="http://schemas.microsoft.com/office/drawing/2014/main" id="{00000000-0008-0000-0B00-000064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 macro="">
      <xdr:nvGraphicFramePr>
        <xdr:cNvPr id="57445" name="Chart 17">
          <a:extLst>
            <a:ext uri="{FF2B5EF4-FFF2-40B4-BE49-F238E27FC236}">
              <a16:creationId xmlns:a16="http://schemas.microsoft.com/office/drawing/2014/main" id="{00000000-0008-0000-0B00-000065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iejski">
  <a:themeElements>
    <a:clrScheme name="Miejski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Miejski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iejski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5">
    <tabColor indexed="42"/>
  </sheetPr>
  <dimension ref="C5:AB66"/>
  <sheetViews>
    <sheetView showGridLines="0" topLeftCell="H19" workbookViewId="0">
      <selection activeCell="R62" sqref="R62"/>
    </sheetView>
  </sheetViews>
  <sheetFormatPr defaultRowHeight="12.75"/>
  <cols>
    <col min="3" max="3" width="11.5703125" customWidth="1"/>
    <col min="4" max="5" width="16.42578125" bestFit="1" customWidth="1"/>
    <col min="6" max="6" width="1.5703125" customWidth="1"/>
    <col min="7" max="7" width="10.7109375" customWidth="1"/>
    <col min="8" max="9" width="7.28515625" customWidth="1"/>
    <col min="10" max="10" width="9.5703125" customWidth="1"/>
    <col min="11" max="11" width="1.42578125" customWidth="1"/>
    <col min="12" max="12" width="10.5703125" bestFit="1" customWidth="1"/>
    <col min="13" max="13" width="9.7109375" bestFit="1" customWidth="1"/>
    <col min="17" max="19" width="9.140625" style="2"/>
    <col min="20" max="20" width="13.85546875" style="2" bestFit="1" customWidth="1"/>
    <col min="21" max="23" width="9.140625" style="2"/>
    <col min="24" max="24" width="19.28515625" style="2" bestFit="1" customWidth="1"/>
    <col min="25" max="28" width="9.140625" style="2"/>
  </cols>
  <sheetData>
    <row r="5" spans="3:10">
      <c r="C5" s="34" t="s">
        <v>84</v>
      </c>
    </row>
    <row r="6" spans="3:10">
      <c r="C6" s="17"/>
      <c r="D6" s="17" t="s">
        <v>82</v>
      </c>
      <c r="E6" s="17" t="s">
        <v>83</v>
      </c>
    </row>
    <row r="7" spans="3:10">
      <c r="C7" s="35" t="s">
        <v>77</v>
      </c>
      <c r="D7" s="36" t="s">
        <v>67</v>
      </c>
      <c r="E7" s="36" t="s">
        <v>68</v>
      </c>
    </row>
    <row r="8" spans="3:10">
      <c r="C8" s="35" t="s">
        <v>78</v>
      </c>
      <c r="D8" s="36" t="s">
        <v>69</v>
      </c>
      <c r="E8" s="36" t="s">
        <v>70</v>
      </c>
    </row>
    <row r="9" spans="3:10">
      <c r="C9" s="35" t="s">
        <v>79</v>
      </c>
      <c r="D9" s="36" t="s">
        <v>71</v>
      </c>
      <c r="E9" s="36" t="s">
        <v>72</v>
      </c>
    </row>
    <row r="10" spans="3:10">
      <c r="C10" s="35" t="s">
        <v>80</v>
      </c>
      <c r="D10" s="36" t="s">
        <v>73</v>
      </c>
      <c r="E10" s="36" t="s">
        <v>74</v>
      </c>
    </row>
    <row r="11" spans="3:10">
      <c r="C11" s="35" t="s">
        <v>81</v>
      </c>
      <c r="D11" s="36" t="s">
        <v>75</v>
      </c>
      <c r="E11" s="52" t="s">
        <v>76</v>
      </c>
    </row>
    <row r="12" spans="3:10" ht="13.5" thickBot="1"/>
    <row r="13" spans="3:10" s="21" customFormat="1" ht="17.25" customHeight="1" thickBot="1">
      <c r="G13" s="44" t="s">
        <v>90</v>
      </c>
      <c r="H13" s="22">
        <v>2007</v>
      </c>
      <c r="I13" s="26">
        <v>2008</v>
      </c>
      <c r="J13" s="30" t="s">
        <v>32</v>
      </c>
    </row>
    <row r="14" spans="3:10">
      <c r="G14" s="23" t="s">
        <v>85</v>
      </c>
      <c r="H14" s="18">
        <v>2.4804807499999999</v>
      </c>
      <c r="I14" s="27">
        <v>2.7348036900000001</v>
      </c>
      <c r="J14" s="31">
        <f>I14/H14-1</f>
        <v>0.10252969711617399</v>
      </c>
    </row>
    <row r="15" spans="3:10">
      <c r="G15" s="24" t="s">
        <v>86</v>
      </c>
      <c r="H15" s="19">
        <v>8.7101801500000011</v>
      </c>
      <c r="I15" s="28">
        <v>5.1028898300000005</v>
      </c>
      <c r="J15" s="32">
        <f>I15/H15-1</f>
        <v>-0.41414646515663633</v>
      </c>
    </row>
    <row r="16" spans="3:10">
      <c r="G16" s="24" t="s">
        <v>87</v>
      </c>
      <c r="H16" s="19">
        <v>3.78749073</v>
      </c>
      <c r="I16" s="28">
        <v>8.7470451499999999</v>
      </c>
      <c r="J16" s="32">
        <f>I16/H16-1</f>
        <v>1.3094565171384591</v>
      </c>
    </row>
    <row r="17" spans="7:19">
      <c r="G17" s="24" t="s">
        <v>88</v>
      </c>
      <c r="H17" s="19">
        <v>8.4343892300000007</v>
      </c>
      <c r="I17" s="28">
        <v>2.1538753500000003</v>
      </c>
      <c r="J17" s="32">
        <f>I17/H17-1</f>
        <v>-0.7446317342886013</v>
      </c>
    </row>
    <row r="18" spans="7:19" ht="13.5" thickBot="1">
      <c r="G18" s="25" t="s">
        <v>89</v>
      </c>
      <c r="H18" s="20">
        <v>5.3477587699999996</v>
      </c>
      <c r="I18" s="29">
        <v>9.9016414000000008</v>
      </c>
      <c r="J18" s="33">
        <f>I18/H18-1</f>
        <v>0.85154974744681722</v>
      </c>
    </row>
    <row r="19" spans="7:19" ht="5.25" customHeight="1" thickBot="1">
      <c r="G19" s="6"/>
    </row>
    <row r="20" spans="7:19" ht="13.5" thickBot="1">
      <c r="G20" s="44" t="s">
        <v>90</v>
      </c>
      <c r="H20" s="22">
        <v>2007</v>
      </c>
      <c r="I20" s="26">
        <v>2008</v>
      </c>
      <c r="J20" s="30" t="s">
        <v>32</v>
      </c>
      <c r="L20" s="43" t="s">
        <v>90</v>
      </c>
      <c r="M20" s="40">
        <v>2007</v>
      </c>
      <c r="N20" s="39">
        <v>2008</v>
      </c>
      <c r="O20" s="40" t="s">
        <v>32</v>
      </c>
    </row>
    <row r="21" spans="7:19">
      <c r="G21" s="23" t="s">
        <v>85</v>
      </c>
      <c r="H21" s="18">
        <v>2.4804807499999999</v>
      </c>
      <c r="I21" s="27">
        <v>2.7348036900000001</v>
      </c>
      <c r="J21" s="31">
        <f>I21/H21-1</f>
        <v>0.10252969711617399</v>
      </c>
      <c r="L21" s="8" t="s">
        <v>85</v>
      </c>
      <c r="M21" s="41">
        <v>2.4804807499999999</v>
      </c>
      <c r="N21" s="38">
        <v>2.7348036900000001</v>
      </c>
      <c r="O21" s="42">
        <f>N21/M21-1</f>
        <v>0.10252969711617399</v>
      </c>
    </row>
    <row r="22" spans="7:19">
      <c r="G22" s="24" t="s">
        <v>86</v>
      </c>
      <c r="H22" s="19">
        <v>8.7101801500000011</v>
      </c>
      <c r="I22" s="28">
        <v>5.1028898300000005</v>
      </c>
      <c r="J22" s="32">
        <f>I22/H22-1</f>
        <v>-0.41414646515663633</v>
      </c>
      <c r="L22" s="8" t="s">
        <v>86</v>
      </c>
      <c r="M22" s="41">
        <v>8.7101801500000011</v>
      </c>
      <c r="N22" s="38">
        <v>5.1028898300000005</v>
      </c>
      <c r="O22" s="42">
        <f>N22/M22-1</f>
        <v>-0.41414646515663633</v>
      </c>
      <c r="S22" s="2" t="s">
        <v>7</v>
      </c>
    </row>
    <row r="23" spans="7:19">
      <c r="G23" s="24" t="s">
        <v>87</v>
      </c>
      <c r="H23" s="19">
        <v>3.78749073</v>
      </c>
      <c r="I23" s="28">
        <v>8.7470451499999999</v>
      </c>
      <c r="J23" s="49">
        <f>I23/H23-1</f>
        <v>1.3094565171384591</v>
      </c>
      <c r="L23" s="8" t="s">
        <v>87</v>
      </c>
      <c r="M23" s="41">
        <v>3.78749073</v>
      </c>
      <c r="N23" s="38">
        <v>8.7470451499999999</v>
      </c>
      <c r="O23" s="42">
        <f>N23/M23-1</f>
        <v>1.3094565171384591</v>
      </c>
    </row>
    <row r="24" spans="7:19">
      <c r="G24" s="24" t="s">
        <v>88</v>
      </c>
      <c r="H24" s="19">
        <v>8.4343892300000007</v>
      </c>
      <c r="I24" s="28">
        <v>2.1538753500000003</v>
      </c>
      <c r="J24" s="50">
        <f>I24/H24-1</f>
        <v>-0.7446317342886013</v>
      </c>
      <c r="L24" s="8" t="s">
        <v>88</v>
      </c>
      <c r="M24" s="41">
        <v>8.4343892300000007</v>
      </c>
      <c r="N24" s="38">
        <v>2.1538753500000003</v>
      </c>
      <c r="O24" s="42">
        <f>N24/M24-1</f>
        <v>-0.7446317342886013</v>
      </c>
    </row>
    <row r="25" spans="7:19" ht="13.5" thickBot="1">
      <c r="G25" s="25" t="s">
        <v>89</v>
      </c>
      <c r="H25" s="20">
        <v>5.3477587699999996</v>
      </c>
      <c r="I25" s="29">
        <v>9.9016414000000008</v>
      </c>
      <c r="J25" s="51">
        <f>I25/H25-1</f>
        <v>0.85154974744681722</v>
      </c>
      <c r="L25" s="8" t="s">
        <v>89</v>
      </c>
      <c r="M25" s="41">
        <v>5.3477587699999996</v>
      </c>
      <c r="N25" s="38">
        <v>9.9016414000000008</v>
      </c>
      <c r="O25" s="42">
        <f>N25/M25-1</f>
        <v>0.85154974744681722</v>
      </c>
    </row>
    <row r="26" spans="7:19">
      <c r="R26" s="2" t="s">
        <v>7</v>
      </c>
    </row>
    <row r="27" spans="7:19">
      <c r="L27" s="43" t="s">
        <v>90</v>
      </c>
      <c r="M27" s="40">
        <v>2007</v>
      </c>
      <c r="N27" s="39">
        <v>2008</v>
      </c>
      <c r="O27" s="7"/>
    </row>
    <row r="28" spans="7:19">
      <c r="L28" s="8" t="s">
        <v>85</v>
      </c>
      <c r="M28" s="45">
        <v>773.49776454519997</v>
      </c>
      <c r="N28" s="9">
        <v>782.51856769044002</v>
      </c>
      <c r="O28" s="7"/>
    </row>
    <row r="29" spans="7:19">
      <c r="L29" s="8" t="s">
        <v>86</v>
      </c>
      <c r="M29" s="45">
        <v>429.16330809178407</v>
      </c>
      <c r="N29" s="9">
        <v>435.49960084803303</v>
      </c>
      <c r="O29" s="7"/>
    </row>
    <row r="30" spans="7:19">
      <c r="L30" s="8" t="s">
        <v>87</v>
      </c>
      <c r="M30" s="45">
        <v>152.51</v>
      </c>
      <c r="N30" s="9">
        <v>154.49</v>
      </c>
      <c r="O30" s="7"/>
    </row>
    <row r="31" spans="7:19">
      <c r="L31" s="8" t="s">
        <v>88</v>
      </c>
      <c r="M31" s="45">
        <v>900.2369480535632</v>
      </c>
      <c r="N31" s="9">
        <v>920.54156258490002</v>
      </c>
      <c r="O31" s="7"/>
    </row>
    <row r="32" spans="7:19">
      <c r="L32" s="8" t="s">
        <v>89</v>
      </c>
      <c r="M32" s="45">
        <v>879.23896881584551</v>
      </c>
      <c r="N32" s="9">
        <v>880.16578677524831</v>
      </c>
      <c r="O32" s="7"/>
    </row>
    <row r="33" spans="12:28">
      <c r="R33" s="2" t="s">
        <v>7</v>
      </c>
    </row>
    <row r="34" spans="12:28">
      <c r="L34" s="43" t="s">
        <v>90</v>
      </c>
      <c r="M34" s="40">
        <v>2008</v>
      </c>
      <c r="N34" s="39" t="s">
        <v>92</v>
      </c>
      <c r="R34" s="2" t="s">
        <v>7</v>
      </c>
    </row>
    <row r="35" spans="12:28">
      <c r="L35" s="8" t="s">
        <v>85</v>
      </c>
      <c r="M35" s="45">
        <f>N28</f>
        <v>782.51856769044002</v>
      </c>
      <c r="N35" s="46">
        <f>N28/M28-1</f>
        <v>1.1662351927473447E-2</v>
      </c>
    </row>
    <row r="36" spans="12:28">
      <c r="L36" s="8" t="s">
        <v>86</v>
      </c>
      <c r="M36" s="45">
        <f>N29</f>
        <v>435.49960084803303</v>
      </c>
      <c r="N36" s="46">
        <f>N29/M29-1</f>
        <v>1.4764292838598925E-2</v>
      </c>
    </row>
    <row r="37" spans="12:28">
      <c r="L37" s="8" t="s">
        <v>87</v>
      </c>
      <c r="M37" s="45">
        <f>N30</f>
        <v>154.49</v>
      </c>
      <c r="N37" s="46">
        <f>N30/M30-1</f>
        <v>1.2982755229165477E-2</v>
      </c>
    </row>
    <row r="38" spans="12:28">
      <c r="L38" s="8" t="s">
        <v>88</v>
      </c>
      <c r="M38" s="45">
        <f>N31</f>
        <v>920.54156258490002</v>
      </c>
      <c r="N38" s="46">
        <f>N31/M31-1</f>
        <v>2.2554744698313201E-2</v>
      </c>
    </row>
    <row r="39" spans="12:28">
      <c r="L39" s="8" t="s">
        <v>89</v>
      </c>
      <c r="M39" s="45">
        <f>N32</f>
        <v>880.16578677524831</v>
      </c>
      <c r="N39" s="46">
        <f>N32/M32-1</f>
        <v>1.0541138328423738E-3</v>
      </c>
    </row>
    <row r="41" spans="12:28">
      <c r="M41" s="47">
        <v>9.5</v>
      </c>
    </row>
    <row r="42" spans="12:28">
      <c r="M42" s="47">
        <v>10.49</v>
      </c>
    </row>
    <row r="43" spans="12:28">
      <c r="M43" s="48">
        <f>M42/M41-1</f>
        <v>0.10421052631578953</v>
      </c>
    </row>
    <row r="45" spans="12:28"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2:28"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2:28">
      <c r="Q47" s="57"/>
      <c r="R47" s="57"/>
      <c r="S47" s="57"/>
      <c r="T47" s="57"/>
      <c r="U47" s="57"/>
      <c r="V47" s="57" t="s">
        <v>30</v>
      </c>
      <c r="W47" s="57"/>
      <c r="X47" s="57"/>
      <c r="Y47" s="57"/>
      <c r="Z47" s="57"/>
      <c r="AA47" s="57"/>
      <c r="AB47" s="57"/>
    </row>
    <row r="48" spans="12:28" ht="26.25" customHeight="1">
      <c r="Q48" s="57"/>
      <c r="R48" s="57"/>
      <c r="S48" s="57"/>
      <c r="T48" s="57"/>
      <c r="U48" s="57"/>
      <c r="V48" s="58">
        <v>0.1</v>
      </c>
      <c r="W48" s="57"/>
      <c r="X48" s="57"/>
      <c r="Y48" s="57"/>
      <c r="Z48" s="57"/>
      <c r="AA48" s="57"/>
      <c r="AB48" s="57"/>
    </row>
    <row r="49" spans="17:28">
      <c r="Q49" s="57"/>
      <c r="R49" s="57"/>
      <c r="S49" s="57"/>
      <c r="T49" s="57" t="s">
        <v>94</v>
      </c>
      <c r="U49" s="57"/>
      <c r="V49" s="57"/>
      <c r="W49" s="57"/>
      <c r="X49" s="57" t="s">
        <v>95</v>
      </c>
      <c r="Y49" s="57"/>
      <c r="Z49" s="57"/>
      <c r="AA49" s="57"/>
      <c r="AB49" s="57"/>
    </row>
    <row r="50" spans="17:28" ht="30.75" customHeight="1"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7:28"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7:28"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7:28"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7:28"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7:28"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17:28"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7:28"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7:28"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7:28"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7:28"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7:28"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7:28"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7:28"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7:28"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7:28"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7:28"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</sheetData>
  <customSheetViews>
    <customSheetView guid="{C7406FEA-51FF-4D36-96F0-80984A51A946}" showGridLines="0" state="hidden" showRuler="0" topLeftCell="H19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66">
    <tabColor indexed="42"/>
  </sheetPr>
  <dimension ref="C6:AY31"/>
  <sheetViews>
    <sheetView showGridLines="0" topLeftCell="Q64" workbookViewId="0">
      <selection activeCell="R62" sqref="R62"/>
    </sheetView>
  </sheetViews>
  <sheetFormatPr defaultRowHeight="12.75"/>
  <cols>
    <col min="3" max="3" width="11.85546875" bestFit="1" customWidth="1"/>
    <col min="4" max="19" width="4" bestFit="1" customWidth="1"/>
  </cols>
  <sheetData>
    <row r="6" spans="3:51">
      <c r="C6" s="1"/>
      <c r="D6" s="138">
        <v>2005</v>
      </c>
      <c r="E6" s="138"/>
      <c r="F6" s="138"/>
      <c r="G6" s="138"/>
      <c r="H6" s="138">
        <v>2006</v>
      </c>
      <c r="I6" s="138"/>
      <c r="J6" s="138"/>
      <c r="K6" s="138"/>
      <c r="L6" s="138">
        <v>2007</v>
      </c>
      <c r="M6" s="138"/>
      <c r="N6" s="138"/>
      <c r="O6" s="138"/>
      <c r="P6" s="138">
        <v>2008</v>
      </c>
      <c r="Q6" s="138"/>
      <c r="R6" s="138"/>
      <c r="S6" s="138"/>
      <c r="AL6" s="1"/>
      <c r="AM6" s="1" t="s">
        <v>8</v>
      </c>
      <c r="AN6" s="1" t="s">
        <v>9</v>
      </c>
      <c r="AO6" s="1" t="s">
        <v>26</v>
      </c>
      <c r="AP6" s="1" t="s">
        <v>27</v>
      </c>
      <c r="AU6" s="1"/>
      <c r="AV6" s="1" t="s">
        <v>8</v>
      </c>
      <c r="AW6" s="1" t="s">
        <v>9</v>
      </c>
      <c r="AX6" s="1" t="s">
        <v>26</v>
      </c>
      <c r="AY6" s="1" t="s">
        <v>27</v>
      </c>
    </row>
    <row r="7" spans="3:51">
      <c r="C7" s="1"/>
      <c r="D7" s="1" t="s">
        <v>8</v>
      </c>
      <c r="E7" s="1" t="s">
        <v>9</v>
      </c>
      <c r="F7" s="1" t="s">
        <v>26</v>
      </c>
      <c r="G7" s="1" t="s">
        <v>27</v>
      </c>
      <c r="H7" s="1" t="s">
        <v>8</v>
      </c>
      <c r="I7" s="1" t="s">
        <v>9</v>
      </c>
      <c r="J7" s="1" t="s">
        <v>26</v>
      </c>
      <c r="K7" s="1" t="s">
        <v>27</v>
      </c>
      <c r="L7" s="1" t="s">
        <v>8</v>
      </c>
      <c r="M7" s="1" t="s">
        <v>9</v>
      </c>
      <c r="N7" s="1" t="s">
        <v>26</v>
      </c>
      <c r="O7" s="1" t="s">
        <v>27</v>
      </c>
      <c r="P7" s="1" t="s">
        <v>8</v>
      </c>
      <c r="Q7" s="1" t="s">
        <v>9</v>
      </c>
      <c r="R7" s="1" t="s">
        <v>26</v>
      </c>
      <c r="S7" s="1" t="s">
        <v>27</v>
      </c>
      <c r="W7" s="1"/>
      <c r="X7" s="1" t="s">
        <v>8</v>
      </c>
      <c r="Y7" s="1" t="s">
        <v>9</v>
      </c>
      <c r="Z7" s="1" t="s">
        <v>26</v>
      </c>
      <c r="AA7" s="1" t="s">
        <v>27</v>
      </c>
      <c r="AL7" s="11">
        <v>2005</v>
      </c>
      <c r="AM7" s="4">
        <v>329</v>
      </c>
      <c r="AN7" s="4">
        <v>343.2</v>
      </c>
      <c r="AO7" s="4">
        <v>321.35000000000002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>
      <c r="C8" s="1" t="s">
        <v>91</v>
      </c>
      <c r="D8" s="4">
        <v>329</v>
      </c>
      <c r="E8" s="4">
        <v>343.2</v>
      </c>
      <c r="F8" s="4">
        <v>321.35000000000002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321.35000000000002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353.48500000000001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388.83350000000007</v>
      </c>
      <c r="AY8" s="4">
        <v>390</v>
      </c>
    </row>
    <row r="9" spans="3:51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388.83350000000007</v>
      </c>
      <c r="AP9" s="4">
        <v>390</v>
      </c>
      <c r="AU9" s="11">
        <v>2006</v>
      </c>
      <c r="AV9" s="4">
        <v>361.9</v>
      </c>
      <c r="AW9" s="4">
        <v>355</v>
      </c>
      <c r="AX9" s="4">
        <v>353.48500000000001</v>
      </c>
      <c r="AY9" s="4">
        <v>365</v>
      </c>
    </row>
    <row r="10" spans="3:51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321.35000000000002</v>
      </c>
      <c r="AY10" s="4">
        <v>346.05</v>
      </c>
    </row>
    <row r="11" spans="3:51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spans="3:51">
      <c r="W12" s="47"/>
    </row>
    <row r="13" spans="3:51">
      <c r="W13" s="5"/>
    </row>
    <row r="14" spans="3:51">
      <c r="W14" s="5"/>
    </row>
    <row r="15" spans="3:51">
      <c r="W15" s="5"/>
    </row>
    <row r="16" spans="3:51">
      <c r="W16" s="5"/>
    </row>
    <row r="17" spans="15:27">
      <c r="W17" s="5"/>
    </row>
    <row r="18" spans="15:27">
      <c r="W18" s="5"/>
    </row>
    <row r="19" spans="15:27">
      <c r="W19" s="5"/>
    </row>
    <row r="20" spans="15:27">
      <c r="O20" t="s">
        <v>7</v>
      </c>
    </row>
    <row r="25" spans="15:27">
      <c r="W25" s="1"/>
      <c r="X25" s="1" t="s">
        <v>8</v>
      </c>
      <c r="Y25" s="1" t="s">
        <v>9</v>
      </c>
      <c r="Z25" s="1" t="s">
        <v>26</v>
      </c>
      <c r="AA25" s="1" t="s">
        <v>27</v>
      </c>
    </row>
    <row r="26" spans="15:27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15:27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15:27">
      <c r="W28" s="54" t="s">
        <v>93</v>
      </c>
      <c r="X28" s="55">
        <f>X27/X26-1</f>
        <v>0.29300253876434823</v>
      </c>
      <c r="Y28" s="55">
        <f>Y27/Y26-1</f>
        <v>6.9069069069069178E-2</v>
      </c>
      <c r="Z28" s="55">
        <f>Z27/Z26-1</f>
        <v>4.3333333333333224E-2</v>
      </c>
      <c r="AA28" s="55">
        <f>AA27/AA26-1</f>
        <v>-8.7042812588602136E-2</v>
      </c>
    </row>
    <row r="29" spans="15:27">
      <c r="W29" s="54" t="s">
        <v>93</v>
      </c>
      <c r="X29" s="4">
        <f>X27-X26</f>
        <v>73.250634691087043</v>
      </c>
      <c r="Y29" s="4">
        <f>Y27-Y26</f>
        <v>23</v>
      </c>
      <c r="Z29" s="4">
        <f>Z27-Z26</f>
        <v>13</v>
      </c>
      <c r="AA29" s="4">
        <f>AA27-AA26</f>
        <v>-30.699999999999989</v>
      </c>
    </row>
    <row r="31" spans="15:27">
      <c r="U31" s="37"/>
    </row>
  </sheetData>
  <customSheetViews>
    <customSheetView guid="{C7406FEA-51FF-4D36-96F0-80984A51A946}" showGridLines="0" state="hidden" showRuler="0" topLeftCell="Q64">
      <selection activeCell="R62" sqref="R62"/>
      <pageMargins left="0.75" right="0.75" top="1" bottom="1" header="0.5" footer="0.5"/>
      <headerFooter alignWithMargins="0"/>
    </customSheetView>
  </customSheetViews>
  <mergeCells count="4">
    <mergeCell ref="L6:O6"/>
    <mergeCell ref="P6:S6"/>
    <mergeCell ref="D6:G6"/>
    <mergeCell ref="H6:K6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1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2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1">
    <tabColor indexed="42"/>
  </sheetPr>
  <dimension ref="B1:J12"/>
  <sheetViews>
    <sheetView showGridLines="0" zoomScaleNormal="100" workbookViewId="0">
      <selection activeCell="B2" sqref="B2"/>
    </sheetView>
  </sheetViews>
  <sheetFormatPr defaultRowHeight="12.75"/>
  <cols>
    <col min="1" max="1" width="8.140625" customWidth="1"/>
    <col min="2" max="2" width="14" customWidth="1"/>
  </cols>
  <sheetData>
    <row r="1" spans="2:10">
      <c r="E1" s="121"/>
    </row>
    <row r="2" spans="2:10">
      <c r="B2" s="117" t="s">
        <v>104</v>
      </c>
      <c r="C2" s="119" t="s">
        <v>10</v>
      </c>
      <c r="D2" s="119" t="s">
        <v>11</v>
      </c>
    </row>
    <row r="3" spans="2:10">
      <c r="B3" s="1" t="s">
        <v>12</v>
      </c>
      <c r="C3" s="1">
        <v>10000</v>
      </c>
      <c r="D3" s="1">
        <v>9000</v>
      </c>
      <c r="E3" s="120"/>
      <c r="J3" s="5"/>
    </row>
    <row r="4" spans="2:10">
      <c r="B4" s="1" t="s">
        <v>17</v>
      </c>
      <c r="C4" s="1">
        <v>6000</v>
      </c>
      <c r="D4" s="1">
        <v>4000</v>
      </c>
      <c r="E4" s="120"/>
      <c r="J4" s="5"/>
    </row>
    <row r="5" spans="2:10">
      <c r="B5" s="1" t="s">
        <v>16</v>
      </c>
      <c r="C5" s="1">
        <v>6300</v>
      </c>
      <c r="D5" s="1">
        <v>2500</v>
      </c>
      <c r="E5" s="120"/>
      <c r="J5" s="5"/>
    </row>
    <row r="6" spans="2:10">
      <c r="B6" s="1" t="s">
        <v>18</v>
      </c>
      <c r="C6" s="1">
        <v>5000</v>
      </c>
      <c r="D6" s="1">
        <v>2000</v>
      </c>
      <c r="E6" s="120"/>
      <c r="J6" s="5"/>
    </row>
    <row r="7" spans="2:10">
      <c r="B7" s="1" t="s">
        <v>19</v>
      </c>
      <c r="C7" s="1">
        <v>4500</v>
      </c>
      <c r="D7" s="1">
        <v>1500</v>
      </c>
      <c r="E7" s="120"/>
      <c r="J7" s="5"/>
    </row>
    <row r="8" spans="2:10">
      <c r="B8" s="116" t="s">
        <v>13</v>
      </c>
      <c r="C8" s="1">
        <v>7500</v>
      </c>
      <c r="D8" s="1">
        <v>1000</v>
      </c>
      <c r="J8" s="5"/>
    </row>
    <row r="9" spans="2:10">
      <c r="B9" s="1" t="s">
        <v>14</v>
      </c>
      <c r="C9" s="1">
        <v>7300</v>
      </c>
      <c r="D9" s="1">
        <v>1000</v>
      </c>
      <c r="E9" s="120"/>
      <c r="J9" s="5"/>
    </row>
    <row r="10" spans="2:10">
      <c r="B10" s="116" t="s">
        <v>105</v>
      </c>
      <c r="C10" s="1">
        <v>7500</v>
      </c>
      <c r="D10" s="1">
        <v>500</v>
      </c>
      <c r="E10" s="120"/>
      <c r="J10" s="5"/>
    </row>
    <row r="11" spans="2:10">
      <c r="B11" s="1" t="s">
        <v>15</v>
      </c>
      <c r="C11" s="1">
        <v>6500</v>
      </c>
      <c r="D11" s="1">
        <v>500</v>
      </c>
      <c r="E11" s="120"/>
      <c r="J11" s="5"/>
    </row>
    <row r="12" spans="2:10">
      <c r="B12" s="1" t="s">
        <v>20</v>
      </c>
      <c r="C12" s="1">
        <v>1200</v>
      </c>
      <c r="D12" s="1">
        <v>0</v>
      </c>
      <c r="E12" s="120"/>
      <c r="J12" s="5"/>
    </row>
  </sheetData>
  <sortState xmlns:xlrd2="http://schemas.microsoft.com/office/spreadsheetml/2017/richdata2" ref="B2:D12">
    <sortCondition descending="1" ref="D2:D12"/>
  </sortState>
  <customSheetViews>
    <customSheetView guid="{C7406FEA-51FF-4D36-96F0-80984A51A946}" showGridLines="0" showRuler="0">
      <selection activeCell="B4" sqref="B4"/>
      <pageMargins left="0.75" right="0.75" top="1" bottom="1" header="0.5" footer="0.5"/>
      <pageSetup paperSize="9" orientation="portrait" r:id="rId1"/>
      <headerFooter alignWithMargins="0"/>
    </customSheetView>
    <customSheetView guid="{9D59EF0E-E9D2-417F-969F-3EC2859865A5}" showGridLines="0" showRuler="0">
      <selection activeCell="D33" sqref="D33"/>
      <pageMargins left="0.75" right="0.75" top="1" bottom="1" header="0.5" footer="0.5"/>
      <pageSetup paperSize="9" orientation="portrait" r:id="rId2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</sheetPr>
  <dimension ref="B2:H12"/>
  <sheetViews>
    <sheetView showGridLines="0" tabSelected="1" zoomScale="110" zoomScaleNormal="110" workbookViewId="0">
      <selection activeCell="B2" sqref="B2"/>
    </sheetView>
  </sheetViews>
  <sheetFormatPr defaultRowHeight="12.75"/>
  <cols>
    <col min="1" max="1" width="4.28515625" customWidth="1"/>
    <col min="2" max="2" width="14" customWidth="1"/>
    <col min="5" max="5" width="18" bestFit="1" customWidth="1"/>
    <col min="6" max="6" width="2.7109375" customWidth="1"/>
    <col min="7" max="7" width="18.42578125" bestFit="1" customWidth="1"/>
  </cols>
  <sheetData>
    <row r="2" spans="2:8">
      <c r="B2" s="117" t="s">
        <v>104</v>
      </c>
      <c r="C2" s="119" t="s">
        <v>10</v>
      </c>
      <c r="D2" s="119" t="s">
        <v>11</v>
      </c>
      <c r="E2" s="119" t="s">
        <v>107</v>
      </c>
      <c r="G2" s="119" t="s">
        <v>106</v>
      </c>
    </row>
    <row r="3" spans="2:8">
      <c r="B3" s="1" t="s">
        <v>12</v>
      </c>
      <c r="C3" s="1">
        <v>10000</v>
      </c>
      <c r="D3" s="1">
        <v>9000</v>
      </c>
      <c r="E3" s="122">
        <f t="shared" ref="E3:E12" si="0">C3/$C$3</f>
        <v>1</v>
      </c>
      <c r="G3" s="118">
        <f>C3</f>
        <v>10000</v>
      </c>
      <c r="H3" s="5"/>
    </row>
    <row r="4" spans="2:8">
      <c r="B4" s="116" t="s">
        <v>13</v>
      </c>
      <c r="C4" s="1">
        <v>7500</v>
      </c>
      <c r="D4" s="1">
        <v>1000</v>
      </c>
      <c r="E4" s="122">
        <f t="shared" si="0"/>
        <v>0.75</v>
      </c>
      <c r="H4" s="5"/>
    </row>
    <row r="5" spans="2:8">
      <c r="B5" s="116" t="s">
        <v>105</v>
      </c>
      <c r="C5" s="1">
        <v>7500</v>
      </c>
      <c r="D5" s="1">
        <v>500</v>
      </c>
      <c r="E5" s="122">
        <f t="shared" si="0"/>
        <v>0.75</v>
      </c>
      <c r="H5" s="5"/>
    </row>
    <row r="6" spans="2:8">
      <c r="B6" s="1" t="s">
        <v>14</v>
      </c>
      <c r="C6" s="1">
        <v>7300</v>
      </c>
      <c r="D6" s="1">
        <v>1000</v>
      </c>
      <c r="E6" s="122">
        <f t="shared" si="0"/>
        <v>0.73</v>
      </c>
      <c r="H6" s="5"/>
    </row>
    <row r="7" spans="2:8">
      <c r="B7" s="1" t="s">
        <v>15</v>
      </c>
      <c r="C7" s="1">
        <v>6500</v>
      </c>
      <c r="D7" s="1">
        <v>500</v>
      </c>
      <c r="E7" s="122">
        <f t="shared" si="0"/>
        <v>0.65</v>
      </c>
      <c r="H7" s="5"/>
    </row>
    <row r="8" spans="2:8">
      <c r="B8" s="1" t="s">
        <v>16</v>
      </c>
      <c r="C8" s="1">
        <v>6300</v>
      </c>
      <c r="D8" s="1">
        <v>2500</v>
      </c>
      <c r="E8" s="122">
        <f t="shared" si="0"/>
        <v>0.63</v>
      </c>
      <c r="H8" s="5"/>
    </row>
    <row r="9" spans="2:8">
      <c r="B9" s="1" t="s">
        <v>17</v>
      </c>
      <c r="C9" s="1">
        <v>6000</v>
      </c>
      <c r="D9" s="1">
        <v>4000</v>
      </c>
      <c r="E9" s="122">
        <f t="shared" si="0"/>
        <v>0.6</v>
      </c>
      <c r="H9" s="5"/>
    </row>
    <row r="10" spans="2:8">
      <c r="B10" s="1" t="s">
        <v>18</v>
      </c>
      <c r="C10" s="1">
        <v>5000</v>
      </c>
      <c r="D10" s="1">
        <v>2000</v>
      </c>
      <c r="E10" s="122">
        <f t="shared" si="0"/>
        <v>0.5</v>
      </c>
      <c r="H10" s="5"/>
    </row>
    <row r="11" spans="2:8">
      <c r="B11" s="1" t="s">
        <v>19</v>
      </c>
      <c r="C11" s="1">
        <v>4500</v>
      </c>
      <c r="D11" s="1">
        <v>1500</v>
      </c>
      <c r="E11" s="122">
        <f t="shared" si="0"/>
        <v>0.45</v>
      </c>
      <c r="H11" s="5"/>
    </row>
    <row r="12" spans="2:8">
      <c r="B12" s="1" t="s">
        <v>20</v>
      </c>
      <c r="C12" s="1">
        <v>1200</v>
      </c>
      <c r="D12" s="1">
        <v>0</v>
      </c>
      <c r="E12" s="122">
        <f t="shared" si="0"/>
        <v>0.12</v>
      </c>
      <c r="H12" s="5"/>
    </row>
  </sheetData>
  <sortState xmlns:xlrd2="http://schemas.microsoft.com/office/spreadsheetml/2017/richdata2" ref="B3:E12">
    <sortCondition descending="1" ref="C3:C12"/>
    <sortCondition descending="1" ref="D3:D12"/>
  </sortState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3">
    <tabColor indexed="42"/>
  </sheetPr>
  <dimension ref="B2:T60"/>
  <sheetViews>
    <sheetView showGridLines="0" topLeftCell="P1" workbookViewId="0">
      <selection activeCell="R62" sqref="R62"/>
    </sheetView>
  </sheetViews>
  <sheetFormatPr defaultRowHeight="12.75"/>
  <cols>
    <col min="2" max="2" width="12.5703125" customWidth="1"/>
    <col min="3" max="4" width="10.28515625" customWidth="1"/>
    <col min="5" max="5" width="10.42578125" customWidth="1"/>
  </cols>
  <sheetData>
    <row r="2" spans="2:20" ht="15.75">
      <c r="H2" s="15" t="s">
        <v>41</v>
      </c>
      <c r="T2" s="15" t="s">
        <v>44</v>
      </c>
    </row>
    <row r="4" spans="2:20">
      <c r="P4" s="1"/>
      <c r="Q4" s="1" t="s">
        <v>28</v>
      </c>
      <c r="R4" s="1" t="s">
        <v>29</v>
      </c>
    </row>
    <row r="5" spans="2:20">
      <c r="B5" s="1"/>
      <c r="C5" s="1" t="s">
        <v>33</v>
      </c>
      <c r="D5" s="1" t="s">
        <v>36</v>
      </c>
      <c r="E5" s="1" t="s">
        <v>35</v>
      </c>
      <c r="F5" s="1" t="s">
        <v>34</v>
      </c>
      <c r="P5" s="1" t="s">
        <v>8</v>
      </c>
      <c r="Q5" s="4">
        <v>56</v>
      </c>
      <c r="R5" s="4">
        <v>56</v>
      </c>
    </row>
    <row r="6" spans="2:20">
      <c r="B6" s="1" t="s">
        <v>8</v>
      </c>
      <c r="C6" s="4">
        <v>56.294104681296119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20">
      <c r="B7" s="1" t="s">
        <v>9</v>
      </c>
      <c r="C7" s="4">
        <v>51.472726865406585</v>
      </c>
      <c r="D7" s="4">
        <v>81.656516623340451</v>
      </c>
      <c r="E7" s="4">
        <v>93.28104066660616</v>
      </c>
      <c r="F7" s="4">
        <v>76</v>
      </c>
      <c r="P7" s="1" t="s">
        <v>26</v>
      </c>
      <c r="Q7" s="4">
        <v>100</v>
      </c>
      <c r="R7" s="4">
        <v>95</v>
      </c>
    </row>
    <row r="8" spans="2:20">
      <c r="B8" s="1" t="s">
        <v>26</v>
      </c>
      <c r="C8" s="4">
        <v>97.882375213255472</v>
      </c>
      <c r="D8" s="4">
        <v>86.123800527429324</v>
      </c>
      <c r="E8" s="4">
        <v>32.495881257773476</v>
      </c>
      <c r="F8" s="4">
        <v>70</v>
      </c>
      <c r="P8" s="1" t="s">
        <v>27</v>
      </c>
      <c r="Q8" s="4">
        <v>70</v>
      </c>
      <c r="R8" s="4">
        <v>80</v>
      </c>
    </row>
    <row r="9" spans="2:20">
      <c r="B9" s="1" t="s">
        <v>27</v>
      </c>
      <c r="C9" s="4">
        <v>66</v>
      </c>
      <c r="D9" s="4">
        <v>66</v>
      </c>
      <c r="E9" s="4">
        <v>66</v>
      </c>
      <c r="F9" s="4">
        <v>69</v>
      </c>
    </row>
    <row r="15" spans="2:20">
      <c r="H15" t="s">
        <v>7</v>
      </c>
    </row>
    <row r="23" spans="2:10">
      <c r="I23" t="s">
        <v>7</v>
      </c>
      <c r="J23" t="s">
        <v>7</v>
      </c>
    </row>
    <row r="28" spans="2:10">
      <c r="J28" t="s">
        <v>7</v>
      </c>
    </row>
    <row r="31" spans="2:10">
      <c r="B31" s="1"/>
      <c r="C31" s="1" t="s">
        <v>33</v>
      </c>
      <c r="D31" s="1" t="s">
        <v>36</v>
      </c>
      <c r="E31" s="1" t="s">
        <v>35</v>
      </c>
      <c r="F31" s="1" t="s">
        <v>34</v>
      </c>
    </row>
    <row r="32" spans="2:10">
      <c r="B32" s="1" t="s">
        <v>8</v>
      </c>
      <c r="C32" s="4">
        <v>77</v>
      </c>
      <c r="D32" s="4">
        <v>44</v>
      </c>
      <c r="E32" s="4">
        <v>32.384449505025259</v>
      </c>
      <c r="F32" s="4">
        <v>55</v>
      </c>
    </row>
    <row r="33" spans="2:6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74.910634193961911</v>
      </c>
    </row>
    <row r="55" spans="2:5">
      <c r="C55" s="2" t="s">
        <v>38</v>
      </c>
      <c r="D55" s="2" t="s">
        <v>39</v>
      </c>
      <c r="E55" s="2" t="s">
        <v>40</v>
      </c>
    </row>
    <row r="56" spans="2:5" s="10" customFormat="1" ht="26.25" customHeight="1">
      <c r="B56" s="12"/>
      <c r="C56" s="13" t="s">
        <v>42</v>
      </c>
      <c r="D56" s="13" t="s">
        <v>43</v>
      </c>
      <c r="E56" s="13" t="s">
        <v>37</v>
      </c>
    </row>
    <row r="57" spans="2:5">
      <c r="B57" s="1" t="s">
        <v>33</v>
      </c>
      <c r="C57" s="14">
        <v>0.17</v>
      </c>
      <c r="D57" s="14">
        <v>5.5E-2</v>
      </c>
      <c r="E57" s="4">
        <v>500</v>
      </c>
    </row>
    <row r="58" spans="2:5">
      <c r="B58" s="1" t="s">
        <v>36</v>
      </c>
      <c r="C58" s="14">
        <v>0.2</v>
      </c>
      <c r="D58" s="14">
        <v>4.4999999999999998E-2</v>
      </c>
      <c r="E58" s="4">
        <f>E60*1.1</f>
        <v>214.50000000000003</v>
      </c>
    </row>
    <row r="59" spans="2:5">
      <c r="B59" s="1" t="s">
        <v>35</v>
      </c>
      <c r="C59" s="14">
        <v>2.5000000000000001E-2</v>
      </c>
      <c r="D59" s="14">
        <v>3.5000000000000003E-2</v>
      </c>
      <c r="E59" s="4">
        <f>E57/8</f>
        <v>62.5</v>
      </c>
    </row>
    <row r="60" spans="2:5">
      <c r="B60" s="1" t="s">
        <v>34</v>
      </c>
      <c r="C60" s="14">
        <v>0.05</v>
      </c>
      <c r="D60" s="14">
        <v>3.2000000000000001E-2</v>
      </c>
      <c r="E60" s="4">
        <v>195</v>
      </c>
    </row>
  </sheetData>
  <customSheetViews>
    <customSheetView guid="{C7406FEA-51FF-4D36-96F0-80984A51A946}" showGridLines="0" state="hidden" showRuler="0" topLeftCell="P1">
      <selection activeCell="R62" sqref="R62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64">
    <tabColor indexed="42"/>
  </sheetPr>
  <dimension ref="B6:W69"/>
  <sheetViews>
    <sheetView showGridLines="0" topLeftCell="A64" zoomScale="75" workbookViewId="0">
      <selection activeCell="R62" sqref="R62"/>
    </sheetView>
  </sheetViews>
  <sheetFormatPr defaultRowHeight="12.75"/>
  <cols>
    <col min="1" max="1" width="2.7109375" customWidth="1"/>
    <col min="3" max="3" width="9.140625" style="5"/>
    <col min="4" max="4" width="9.140625" style="16"/>
  </cols>
  <sheetData>
    <row r="6" spans="2:21">
      <c r="B6" s="1"/>
      <c r="C6" s="4" t="s">
        <v>30</v>
      </c>
      <c r="T6" s="1"/>
      <c r="U6" s="4" t="s">
        <v>30</v>
      </c>
    </row>
    <row r="7" spans="2:21">
      <c r="B7" s="1" t="s">
        <v>45</v>
      </c>
      <c r="C7" s="4">
        <v>473.41838239293367</v>
      </c>
      <c r="T7" s="1" t="s">
        <v>49</v>
      </c>
      <c r="U7" s="4">
        <v>1100</v>
      </c>
    </row>
    <row r="8" spans="2:21">
      <c r="B8" s="1" t="s">
        <v>53</v>
      </c>
      <c r="C8" s="4">
        <v>20</v>
      </c>
      <c r="T8" s="1" t="s">
        <v>46</v>
      </c>
      <c r="U8" s="4">
        <v>926.54243309292065</v>
      </c>
    </row>
    <row r="9" spans="2:21">
      <c r="B9" s="1" t="s">
        <v>61</v>
      </c>
      <c r="C9" s="4">
        <v>39.155404675722266</v>
      </c>
      <c r="T9" s="1" t="s">
        <v>50</v>
      </c>
      <c r="U9" s="4">
        <v>920</v>
      </c>
    </row>
    <row r="10" spans="2:21">
      <c r="B10" s="1" t="s">
        <v>63</v>
      </c>
      <c r="C10" s="4">
        <v>80.619922391930785</v>
      </c>
      <c r="T10" s="1" t="s">
        <v>48</v>
      </c>
      <c r="U10" s="4">
        <v>910</v>
      </c>
    </row>
    <row r="11" spans="2:21">
      <c r="B11" s="1" t="s">
        <v>48</v>
      </c>
      <c r="C11" s="4">
        <v>910</v>
      </c>
      <c r="T11" s="1" t="s">
        <v>54</v>
      </c>
      <c r="U11" s="4">
        <v>909.35041762306309</v>
      </c>
    </row>
    <row r="12" spans="2:21">
      <c r="B12" s="1" t="s">
        <v>62</v>
      </c>
      <c r="C12" s="4">
        <v>50.124044466200424</v>
      </c>
      <c r="T12" s="1" t="s">
        <v>51</v>
      </c>
      <c r="U12" s="4">
        <v>900</v>
      </c>
    </row>
    <row r="13" spans="2:21">
      <c r="B13" s="1" t="s">
        <v>49</v>
      </c>
      <c r="C13" s="4">
        <v>1100</v>
      </c>
      <c r="T13" s="1" t="s">
        <v>58</v>
      </c>
      <c r="U13" s="4">
        <v>777</v>
      </c>
    </row>
    <row r="14" spans="2:21">
      <c r="B14" s="1" t="s">
        <v>50</v>
      </c>
      <c r="C14" s="4">
        <v>920</v>
      </c>
      <c r="T14" s="1" t="s">
        <v>52</v>
      </c>
      <c r="U14" s="4">
        <v>647.45275763773157</v>
      </c>
    </row>
    <row r="15" spans="2:21">
      <c r="B15" s="1" t="s">
        <v>56</v>
      </c>
      <c r="C15" s="4">
        <v>67</v>
      </c>
      <c r="T15" s="1" t="s">
        <v>55</v>
      </c>
      <c r="U15" s="4">
        <v>475.70016489802146</v>
      </c>
    </row>
    <row r="16" spans="2:21">
      <c r="B16" s="1" t="s">
        <v>54</v>
      </c>
      <c r="C16" s="4">
        <v>909.35041762306309</v>
      </c>
      <c r="T16" s="1" t="s">
        <v>45</v>
      </c>
      <c r="U16" s="4">
        <v>473.41838239293367</v>
      </c>
    </row>
    <row r="17" spans="2:21">
      <c r="B17" s="1" t="s">
        <v>55</v>
      </c>
      <c r="C17" s="4">
        <v>475.70016489802146</v>
      </c>
      <c r="T17" s="1" t="s">
        <v>47</v>
      </c>
      <c r="U17" s="4">
        <v>192.06045232914315</v>
      </c>
    </row>
    <row r="18" spans="2:21">
      <c r="B18" s="1" t="s">
        <v>64</v>
      </c>
      <c r="C18" s="4">
        <v>100</v>
      </c>
      <c r="T18" s="1" t="s">
        <v>64</v>
      </c>
      <c r="U18" s="4">
        <v>100</v>
      </c>
    </row>
    <row r="19" spans="2:21">
      <c r="B19" s="1" t="s">
        <v>47</v>
      </c>
      <c r="C19" s="4">
        <v>192.06045232914315</v>
      </c>
      <c r="T19" s="1" t="s">
        <v>59</v>
      </c>
      <c r="U19" s="4">
        <v>88</v>
      </c>
    </row>
    <row r="20" spans="2:21">
      <c r="B20" s="1" t="s">
        <v>57</v>
      </c>
      <c r="C20" s="4">
        <v>54.318699420232264</v>
      </c>
      <c r="T20" s="1" t="s">
        <v>60</v>
      </c>
      <c r="U20" s="4">
        <v>87</v>
      </c>
    </row>
    <row r="21" spans="2:21">
      <c r="B21" s="1" t="s">
        <v>59</v>
      </c>
      <c r="C21" s="4">
        <v>88</v>
      </c>
      <c r="T21" s="1" t="s">
        <v>63</v>
      </c>
      <c r="U21" s="4">
        <v>80.619922391930785</v>
      </c>
    </row>
    <row r="22" spans="2:21">
      <c r="B22" s="1" t="s">
        <v>51</v>
      </c>
      <c r="C22" s="4">
        <v>900</v>
      </c>
      <c r="T22" s="1" t="s">
        <v>56</v>
      </c>
      <c r="U22" s="4">
        <v>67</v>
      </c>
    </row>
    <row r="23" spans="2:21">
      <c r="B23" s="1" t="s">
        <v>52</v>
      </c>
      <c r="C23" s="4">
        <v>647.45275763773157</v>
      </c>
      <c r="T23" s="1" t="s">
        <v>57</v>
      </c>
      <c r="U23" s="4">
        <v>54.318699420232264</v>
      </c>
    </row>
    <row r="24" spans="2:21">
      <c r="B24" s="1" t="s">
        <v>58</v>
      </c>
      <c r="C24" s="4">
        <v>777</v>
      </c>
      <c r="T24" s="1" t="s">
        <v>62</v>
      </c>
      <c r="U24" s="4">
        <v>50.124044466200424</v>
      </c>
    </row>
    <row r="25" spans="2:21">
      <c r="B25" s="1" t="s">
        <v>60</v>
      </c>
      <c r="C25" s="4">
        <v>87</v>
      </c>
      <c r="T25" s="1" t="s">
        <v>61</v>
      </c>
      <c r="U25" s="4">
        <v>39.155404675722266</v>
      </c>
    </row>
    <row r="26" spans="2:21">
      <c r="B26" s="1" t="s">
        <v>46</v>
      </c>
      <c r="C26" s="4">
        <v>926.54243309292065</v>
      </c>
      <c r="T26" s="1" t="s">
        <v>53</v>
      </c>
      <c r="U26" s="4">
        <v>20</v>
      </c>
    </row>
    <row r="57" spans="20:23">
      <c r="T57" s="1"/>
      <c r="U57" s="4" t="s">
        <v>30</v>
      </c>
      <c r="V57" s="1" t="s">
        <v>66</v>
      </c>
    </row>
    <row r="58" spans="20:23">
      <c r="T58" s="1" t="s">
        <v>49</v>
      </c>
      <c r="U58" s="4">
        <v>1100</v>
      </c>
      <c r="V58" s="53">
        <f>U58/$U$69</f>
        <v>0.12474848042784382</v>
      </c>
    </row>
    <row r="59" spans="20:23">
      <c r="T59" s="1" t="s">
        <v>46</v>
      </c>
      <c r="U59" s="4">
        <v>926.54243309292065</v>
      </c>
      <c r="V59" s="53">
        <f t="shared" ref="V59:V69" si="0">U59/$U$69</f>
        <v>0.10507705507296274</v>
      </c>
      <c r="W59">
        <f>U59/U69</f>
        <v>0.10507705507296274</v>
      </c>
    </row>
    <row r="60" spans="20:23">
      <c r="T60" s="1" t="s">
        <v>50</v>
      </c>
      <c r="U60" s="4">
        <v>920</v>
      </c>
      <c r="V60" s="53">
        <f t="shared" si="0"/>
        <v>0.10433509272146937</v>
      </c>
    </row>
    <row r="61" spans="20:23">
      <c r="T61" s="1" t="s">
        <v>48</v>
      </c>
      <c r="U61" s="4">
        <v>910</v>
      </c>
      <c r="V61" s="53">
        <f t="shared" si="0"/>
        <v>0.10320101562667079</v>
      </c>
    </row>
    <row r="62" spans="20:23">
      <c r="T62" s="1" t="s">
        <v>54</v>
      </c>
      <c r="U62" s="4">
        <v>909.35041762306309</v>
      </c>
      <c r="V62" s="53">
        <f t="shared" si="0"/>
        <v>0.1031273479771839</v>
      </c>
    </row>
    <row r="63" spans="20:23">
      <c r="T63" s="1" t="s">
        <v>51</v>
      </c>
      <c r="U63" s="4">
        <v>900</v>
      </c>
      <c r="V63" s="53">
        <f t="shared" si="0"/>
        <v>0.10206693853187221</v>
      </c>
    </row>
    <row r="64" spans="20:23">
      <c r="T64" s="1" t="s">
        <v>58</v>
      </c>
      <c r="U64" s="4">
        <v>777</v>
      </c>
      <c r="V64" s="53">
        <f t="shared" si="0"/>
        <v>8.8117790265849677E-2</v>
      </c>
    </row>
    <row r="65" spans="20:22">
      <c r="T65" s="1" t="s">
        <v>52</v>
      </c>
      <c r="U65" s="4">
        <v>647.45275763773157</v>
      </c>
      <c r="V65" s="53">
        <f t="shared" si="0"/>
        <v>7.3426134240112781E-2</v>
      </c>
    </row>
    <row r="66" spans="20:22">
      <c r="T66" s="1" t="s">
        <v>55</v>
      </c>
      <c r="U66" s="4">
        <v>475.70016489802146</v>
      </c>
      <c r="V66" s="53">
        <f t="shared" si="0"/>
        <v>5.3948066100275367E-2</v>
      </c>
    </row>
    <row r="67" spans="20:22">
      <c r="T67" s="1" t="s">
        <v>45</v>
      </c>
      <c r="U67" s="4">
        <v>473.41838239293367</v>
      </c>
      <c r="V67" s="53">
        <f t="shared" si="0"/>
        <v>5.3689294372842152E-2</v>
      </c>
    </row>
    <row r="68" spans="20:22">
      <c r="T68" s="1" t="s">
        <v>65</v>
      </c>
      <c r="U68" s="4">
        <v>778.27852328322888</v>
      </c>
      <c r="V68" s="53">
        <f t="shared" si="0"/>
        <v>8.8262784662917329E-2</v>
      </c>
    </row>
    <row r="69" spans="20:22">
      <c r="T69" s="3" t="s">
        <v>31</v>
      </c>
      <c r="U69" s="4">
        <f>SUM(U58:U68)</f>
        <v>8817.7426789278979</v>
      </c>
      <c r="V69" s="53">
        <f t="shared" si="0"/>
        <v>1</v>
      </c>
    </row>
  </sheetData>
  <customSheetViews>
    <customSheetView guid="{C7406FEA-51FF-4D36-96F0-80984A51A946}" scale="75" showGridLines="0" state="hidden" showRuler="0" topLeftCell="A64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0">
    <tabColor indexed="42"/>
  </sheetPr>
  <dimension ref="A1:V36"/>
  <sheetViews>
    <sheetView workbookViewId="0">
      <selection activeCell="T36" sqref="T36"/>
    </sheetView>
  </sheetViews>
  <sheetFormatPr defaultRowHeight="12.75"/>
  <cols>
    <col min="1" max="1" width="9.7109375" style="57" customWidth="1"/>
    <col min="2" max="2" width="3.42578125" style="57" customWidth="1"/>
    <col min="3" max="3" width="8.7109375" style="57" customWidth="1"/>
    <col min="4" max="4" width="3.42578125" style="57" customWidth="1"/>
    <col min="5" max="5" width="8.85546875" style="57" customWidth="1"/>
    <col min="6" max="6" width="2.85546875" style="57" customWidth="1"/>
    <col min="7" max="7" width="8.85546875" style="57" customWidth="1"/>
    <col min="8" max="8" width="1.7109375" style="57" customWidth="1"/>
    <col min="9" max="9" width="9.7109375" style="57" customWidth="1"/>
    <col min="10" max="10" width="5.5703125" style="57" customWidth="1"/>
    <col min="11" max="11" width="1.7109375" style="57" customWidth="1"/>
    <col min="12" max="12" width="0.42578125" style="57" customWidth="1"/>
    <col min="13" max="13" width="5" style="57" customWidth="1"/>
    <col min="14" max="14" width="12.42578125" style="57" customWidth="1"/>
    <col min="15" max="15" width="2.85546875" style="57" customWidth="1"/>
    <col min="16" max="16" width="11.28515625" style="57" customWidth="1"/>
    <col min="17" max="17" width="7.85546875" style="57" customWidth="1"/>
    <col min="18" max="18" width="1.85546875" style="57" customWidth="1"/>
    <col min="19" max="19" width="6.42578125" style="57" customWidth="1"/>
    <col min="20" max="20" width="9.140625" style="56"/>
    <col min="21" max="21" width="18" style="56" bestFit="1" customWidth="1"/>
    <col min="22" max="16384" width="9.140625" style="56"/>
  </cols>
  <sheetData>
    <row r="1" spans="1:22" ht="15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</row>
    <row r="2" spans="1:22" ht="15">
      <c r="A2" s="79"/>
      <c r="B2" s="80"/>
      <c r="C2" s="79"/>
      <c r="D2" s="78"/>
      <c r="E2" s="78"/>
      <c r="F2" s="78"/>
      <c r="G2" s="78"/>
      <c r="H2" s="78"/>
      <c r="I2" s="78"/>
      <c r="J2" s="78"/>
      <c r="K2" s="77"/>
      <c r="L2" s="77"/>
      <c r="M2" s="81"/>
      <c r="N2" s="78"/>
      <c r="O2" s="79"/>
      <c r="P2" s="78"/>
      <c r="Q2" s="78"/>
      <c r="R2" s="82"/>
      <c r="S2" s="83"/>
    </row>
    <row r="3" spans="1:22" ht="15">
      <c r="A3" s="80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0"/>
      <c r="P3" s="78"/>
      <c r="Q3" s="78"/>
      <c r="R3" s="82"/>
      <c r="S3" s="83"/>
    </row>
    <row r="4" spans="1:22" ht="45.75">
      <c r="A4" s="85"/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4"/>
      <c r="Q4" s="88"/>
      <c r="R4" s="89"/>
      <c r="S4" s="90"/>
    </row>
    <row r="5" spans="1:22" s="77" customFormat="1" ht="21.6" customHeight="1" thickBot="1">
      <c r="A5" s="82"/>
      <c r="C5" s="115" t="s">
        <v>102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82"/>
      <c r="Q5" s="82"/>
      <c r="R5" s="82"/>
      <c r="S5" s="82"/>
      <c r="T5" s="83"/>
      <c r="U5" s="56"/>
      <c r="V5" s="56" t="s">
        <v>0</v>
      </c>
    </row>
    <row r="6" spans="1:22" s="77" customFormat="1" ht="6.6" customHeight="1" thickTop="1">
      <c r="A6" s="82"/>
      <c r="C6" s="83"/>
      <c r="D6" s="82"/>
      <c r="E6" s="82"/>
      <c r="F6" s="82"/>
      <c r="G6" s="82"/>
      <c r="H6" s="59"/>
      <c r="I6" s="60"/>
      <c r="J6" s="123"/>
      <c r="K6" s="123"/>
      <c r="L6" s="123"/>
      <c r="M6" s="124"/>
      <c r="N6" s="82"/>
      <c r="O6" s="82"/>
      <c r="P6" s="82"/>
      <c r="Q6" s="82"/>
      <c r="R6" s="82"/>
      <c r="S6" s="82"/>
      <c r="T6" s="83"/>
      <c r="U6" s="56"/>
      <c r="V6" s="56" t="s">
        <v>1</v>
      </c>
    </row>
    <row r="7" spans="1:22" s="77" customFormat="1" ht="17.25">
      <c r="A7" s="94"/>
      <c r="B7" s="95"/>
      <c r="C7" s="115" t="s">
        <v>103</v>
      </c>
      <c r="D7" s="96"/>
      <c r="E7" s="96"/>
      <c r="F7" s="96"/>
      <c r="G7" s="96"/>
      <c r="H7" s="132" t="s">
        <v>30</v>
      </c>
      <c r="I7" s="133"/>
      <c r="J7" s="133"/>
      <c r="K7" s="133"/>
      <c r="L7" s="133"/>
      <c r="M7" s="134"/>
      <c r="N7" s="96"/>
      <c r="O7" s="96"/>
      <c r="P7" s="96"/>
      <c r="Q7" s="96"/>
      <c r="R7" s="96"/>
      <c r="S7" s="94"/>
      <c r="T7" s="97"/>
      <c r="U7" s="56"/>
      <c r="V7" s="56" t="s">
        <v>2</v>
      </c>
    </row>
    <row r="8" spans="1:22" s="77" customFormat="1" ht="6.6" customHeight="1">
      <c r="A8" s="94"/>
      <c r="B8" s="96"/>
      <c r="C8" s="114"/>
      <c r="D8" s="96"/>
      <c r="E8" s="96"/>
      <c r="F8" s="96"/>
      <c r="G8" s="96"/>
      <c r="H8" s="61"/>
      <c r="I8" s="62"/>
      <c r="J8" s="125"/>
      <c r="K8" s="125"/>
      <c r="L8" s="125"/>
      <c r="M8" s="126"/>
      <c r="N8" s="96"/>
      <c r="O8" s="96"/>
      <c r="P8" s="96"/>
      <c r="Q8" s="96"/>
      <c r="R8" s="96"/>
      <c r="S8" s="94"/>
      <c r="T8" s="97"/>
      <c r="U8" s="56"/>
      <c r="V8" s="56" t="s">
        <v>3</v>
      </c>
    </row>
    <row r="9" spans="1:22" s="77" customFormat="1" ht="23.25">
      <c r="A9" s="94"/>
      <c r="B9" s="96"/>
      <c r="D9" s="96"/>
      <c r="E9" s="96"/>
      <c r="F9" s="96"/>
      <c r="G9" s="96"/>
      <c r="H9" s="129">
        <f>(1+E16)*(1+N16)-1</f>
        <v>0.13800186079999999</v>
      </c>
      <c r="I9" s="130"/>
      <c r="J9" s="130"/>
      <c r="K9" s="130"/>
      <c r="L9" s="130"/>
      <c r="M9" s="131"/>
      <c r="N9" s="96"/>
      <c r="O9" s="96"/>
      <c r="P9" s="96"/>
      <c r="Q9" s="96"/>
      <c r="R9" s="96"/>
      <c r="S9" s="94"/>
      <c r="T9" s="97"/>
      <c r="U9" s="56"/>
      <c r="V9" s="56" t="s">
        <v>4</v>
      </c>
    </row>
    <row r="10" spans="1:22" s="77" customFormat="1" ht="5.45" customHeight="1" thickBot="1">
      <c r="A10" s="94"/>
      <c r="B10" s="96"/>
      <c r="C10" s="96"/>
      <c r="D10" s="96"/>
      <c r="E10" s="96"/>
      <c r="F10" s="96"/>
      <c r="G10" s="96"/>
      <c r="H10" s="64"/>
      <c r="I10" s="65"/>
      <c r="J10" s="127"/>
      <c r="K10" s="127"/>
      <c r="L10" s="127"/>
      <c r="M10" s="128"/>
      <c r="N10" s="96"/>
      <c r="O10" s="96"/>
      <c r="P10" s="96"/>
      <c r="Q10" s="96"/>
      <c r="R10" s="96"/>
      <c r="S10" s="94"/>
      <c r="T10" s="97"/>
      <c r="U10" s="56"/>
      <c r="V10" s="56" t="s">
        <v>5</v>
      </c>
    </row>
    <row r="11" spans="1:22" s="79" customFormat="1" ht="9.6" customHeight="1" thickTop="1" thickBot="1">
      <c r="A11" s="98"/>
      <c r="B11" s="62"/>
      <c r="C11" s="62"/>
      <c r="D11" s="62"/>
      <c r="E11" s="62"/>
      <c r="F11" s="62"/>
      <c r="G11" s="99"/>
      <c r="H11" s="99"/>
      <c r="I11" s="99"/>
      <c r="J11" s="100"/>
      <c r="K11" s="101"/>
      <c r="L11" s="99"/>
      <c r="M11" s="99"/>
      <c r="N11" s="99"/>
      <c r="O11" s="62"/>
      <c r="P11" s="62"/>
      <c r="Q11" s="62"/>
      <c r="R11" s="62"/>
      <c r="S11" s="98"/>
      <c r="T11" s="102"/>
      <c r="U11" s="56"/>
      <c r="V11" s="56" t="s">
        <v>6</v>
      </c>
    </row>
    <row r="12" spans="1:22" s="77" customFormat="1" ht="9.6" customHeight="1" thickTop="1" thickBot="1">
      <c r="A12" s="94"/>
      <c r="B12" s="96"/>
      <c r="C12" s="96"/>
      <c r="D12" s="96"/>
      <c r="E12" s="96"/>
      <c r="F12" s="96"/>
      <c r="G12" s="103"/>
      <c r="H12" s="96"/>
      <c r="I12" s="96"/>
      <c r="J12" s="96"/>
      <c r="K12" s="96"/>
      <c r="L12" s="96"/>
      <c r="M12" s="96"/>
      <c r="N12" s="96"/>
      <c r="O12" s="103"/>
      <c r="P12" s="66"/>
      <c r="Q12" s="96"/>
      <c r="R12" s="96"/>
      <c r="S12" s="94"/>
      <c r="T12" s="97"/>
      <c r="U12" s="56"/>
      <c r="V12" s="56" t="s">
        <v>21</v>
      </c>
    </row>
    <row r="13" spans="1:22" s="77" customFormat="1" ht="6.6" customHeight="1" thickTop="1">
      <c r="A13" s="94"/>
      <c r="B13" s="96"/>
      <c r="C13" s="96"/>
      <c r="D13" s="96"/>
      <c r="E13" s="68"/>
      <c r="F13" s="69"/>
      <c r="G13" s="70"/>
      <c r="H13" s="96"/>
      <c r="I13" s="96"/>
      <c r="J13" s="96"/>
      <c r="K13" s="96"/>
      <c r="L13" s="96"/>
      <c r="M13" s="96"/>
      <c r="N13" s="68"/>
      <c r="O13" s="69"/>
      <c r="P13" s="70"/>
      <c r="Q13" s="96"/>
      <c r="R13" s="96"/>
      <c r="S13" s="94"/>
      <c r="T13" s="97"/>
      <c r="V13" s="56" t="s">
        <v>22</v>
      </c>
    </row>
    <row r="14" spans="1:22" s="77" customFormat="1" ht="17.25">
      <c r="A14" s="94"/>
      <c r="B14" s="96"/>
      <c r="C14" s="96"/>
      <c r="D14" s="96"/>
      <c r="E14" s="132" t="s">
        <v>96</v>
      </c>
      <c r="F14" s="133"/>
      <c r="G14" s="134"/>
      <c r="H14" s="96"/>
      <c r="I14" s="96"/>
      <c r="J14" s="104"/>
      <c r="K14" s="96"/>
      <c r="L14" s="96"/>
      <c r="M14" s="96"/>
      <c r="N14" s="132" t="s">
        <v>99</v>
      </c>
      <c r="O14" s="133"/>
      <c r="P14" s="134"/>
      <c r="Q14" s="96"/>
      <c r="R14" s="96"/>
      <c r="S14" s="94"/>
      <c r="T14" s="97"/>
      <c r="V14" s="56" t="s">
        <v>23</v>
      </c>
    </row>
    <row r="15" spans="1:22" s="77" customFormat="1" ht="6.6" customHeight="1">
      <c r="A15" s="94"/>
      <c r="B15" s="96"/>
      <c r="C15" s="96"/>
      <c r="D15" s="96"/>
      <c r="E15" s="61"/>
      <c r="F15" s="62"/>
      <c r="G15" s="63"/>
      <c r="H15" s="96"/>
      <c r="I15" s="96"/>
      <c r="J15" s="96"/>
      <c r="K15" s="96"/>
      <c r="L15" s="96"/>
      <c r="M15" s="96"/>
      <c r="N15" s="61"/>
      <c r="O15" s="62"/>
      <c r="P15" s="63"/>
      <c r="Q15" s="96"/>
      <c r="R15" s="96"/>
      <c r="S15" s="94"/>
      <c r="T15" s="97"/>
      <c r="V15" s="56" t="s">
        <v>24</v>
      </c>
    </row>
    <row r="16" spans="1:22" s="77" customFormat="1" ht="23.25">
      <c r="A16" s="94"/>
      <c r="B16" s="96"/>
      <c r="C16" s="105"/>
      <c r="D16" s="105"/>
      <c r="E16" s="129">
        <f>(1+C23)*(1+G23)-1</f>
        <v>1.4044999999999863E-2</v>
      </c>
      <c r="F16" s="130"/>
      <c r="G16" s="131"/>
      <c r="H16" s="105"/>
      <c r="I16" s="105"/>
      <c r="J16" s="105"/>
      <c r="K16" s="105"/>
      <c r="L16" s="105"/>
      <c r="M16" s="105"/>
      <c r="N16" s="129">
        <f>(1+K23)*(1+P23)-1</f>
        <v>0.12224000000000013</v>
      </c>
      <c r="O16" s="130"/>
      <c r="P16" s="131"/>
      <c r="Q16" s="106"/>
      <c r="R16" s="96"/>
      <c r="S16" s="94"/>
      <c r="T16" s="97"/>
      <c r="V16" s="56" t="s">
        <v>25</v>
      </c>
    </row>
    <row r="17" spans="1:22" s="77" customFormat="1" ht="6.6" customHeight="1" thickBot="1">
      <c r="A17" s="94"/>
      <c r="B17" s="96"/>
      <c r="C17" s="96"/>
      <c r="D17" s="96"/>
      <c r="E17" s="64"/>
      <c r="F17" s="66"/>
      <c r="G17" s="71"/>
      <c r="H17" s="96"/>
      <c r="I17" s="96"/>
      <c r="J17" s="96"/>
      <c r="K17" s="96"/>
      <c r="L17" s="96"/>
      <c r="M17" s="96"/>
      <c r="N17" s="64"/>
      <c r="O17" s="65"/>
      <c r="P17" s="67"/>
      <c r="Q17" s="96"/>
      <c r="R17" s="96"/>
      <c r="S17" s="94"/>
      <c r="T17" s="97"/>
      <c r="V17" s="56"/>
    </row>
    <row r="18" spans="1:22" s="77" customFormat="1" ht="7.9" customHeight="1" thickTop="1" thickBot="1">
      <c r="A18" s="94"/>
      <c r="B18" s="96"/>
      <c r="C18" s="96"/>
      <c r="D18" s="96"/>
      <c r="E18" s="99"/>
      <c r="F18" s="107"/>
      <c r="G18" s="99"/>
      <c r="H18" s="96"/>
      <c r="I18" s="96"/>
      <c r="J18" s="96"/>
      <c r="K18" s="96"/>
      <c r="L18" s="96"/>
      <c r="M18" s="99"/>
      <c r="N18" s="99"/>
      <c r="O18" s="107"/>
      <c r="P18" s="99"/>
      <c r="Q18" s="99"/>
      <c r="R18" s="96"/>
      <c r="S18" s="94"/>
      <c r="T18" s="97"/>
      <c r="V18" s="56"/>
    </row>
    <row r="19" spans="1:22" s="77" customFormat="1" ht="7.9" customHeight="1" thickTop="1" thickBot="1">
      <c r="A19" s="94"/>
      <c r="B19" s="96"/>
      <c r="C19" s="96"/>
      <c r="D19" s="96"/>
      <c r="E19" s="108"/>
      <c r="F19" s="96"/>
      <c r="G19" s="62"/>
      <c r="H19" s="108"/>
      <c r="I19" s="96"/>
      <c r="J19" s="96"/>
      <c r="K19" s="96"/>
      <c r="L19" s="96"/>
      <c r="M19" s="108"/>
      <c r="N19" s="96"/>
      <c r="O19" s="96"/>
      <c r="P19" s="96"/>
      <c r="Q19" s="62"/>
      <c r="R19" s="108"/>
      <c r="S19" s="97"/>
    </row>
    <row r="20" spans="1:22" s="77" customFormat="1" ht="4.9000000000000004" customHeight="1" thickTop="1">
      <c r="A20" s="94"/>
      <c r="B20" s="96"/>
      <c r="C20" s="68"/>
      <c r="D20" s="69"/>
      <c r="E20" s="70"/>
      <c r="F20" s="96"/>
      <c r="G20" s="68"/>
      <c r="H20" s="69"/>
      <c r="I20" s="70"/>
      <c r="J20" s="96"/>
      <c r="K20" s="68"/>
      <c r="L20" s="69"/>
      <c r="M20" s="69"/>
      <c r="N20" s="70"/>
      <c r="O20" s="96"/>
      <c r="P20" s="68"/>
      <c r="Q20" s="69"/>
      <c r="R20" s="72"/>
      <c r="S20" s="97"/>
    </row>
    <row r="21" spans="1:22" s="110" customFormat="1" ht="16.149999999999999" customHeight="1">
      <c r="A21" s="94"/>
      <c r="B21" s="94"/>
      <c r="C21" s="135" t="s">
        <v>97</v>
      </c>
      <c r="D21" s="136"/>
      <c r="E21" s="137"/>
      <c r="F21" s="94"/>
      <c r="G21" s="135" t="s">
        <v>98</v>
      </c>
      <c r="H21" s="136"/>
      <c r="I21" s="137"/>
      <c r="J21" s="94"/>
      <c r="K21" s="135" t="s">
        <v>100</v>
      </c>
      <c r="L21" s="136"/>
      <c r="M21" s="136"/>
      <c r="N21" s="137"/>
      <c r="O21" s="94"/>
      <c r="P21" s="135" t="s">
        <v>101</v>
      </c>
      <c r="Q21" s="136"/>
      <c r="R21" s="137"/>
      <c r="S21" s="97"/>
    </row>
    <row r="22" spans="1:22" s="77" customFormat="1" ht="6" customHeight="1">
      <c r="A22" s="94"/>
      <c r="B22" s="96"/>
      <c r="C22" s="61"/>
      <c r="D22" s="62"/>
      <c r="E22" s="63"/>
      <c r="F22" s="96"/>
      <c r="G22" s="61"/>
      <c r="H22" s="62"/>
      <c r="I22" s="63"/>
      <c r="J22" s="96"/>
      <c r="K22" s="61"/>
      <c r="L22" s="62"/>
      <c r="M22" s="62"/>
      <c r="N22" s="63"/>
      <c r="O22" s="96"/>
      <c r="P22" s="61"/>
      <c r="Q22" s="62"/>
      <c r="R22" s="73"/>
      <c r="S22" s="97"/>
    </row>
    <row r="23" spans="1:22" s="77" customFormat="1" ht="23.25">
      <c r="A23" s="105"/>
      <c r="B23" s="105"/>
      <c r="C23" s="129">
        <v>8.9999999999999993E-3</v>
      </c>
      <c r="D23" s="130"/>
      <c r="E23" s="131"/>
      <c r="F23" s="105"/>
      <c r="G23" s="129">
        <v>5.0000000000000001E-3</v>
      </c>
      <c r="H23" s="130"/>
      <c r="I23" s="131"/>
      <c r="J23" s="105"/>
      <c r="K23" s="129">
        <v>2E-3</v>
      </c>
      <c r="L23" s="130"/>
      <c r="M23" s="130"/>
      <c r="N23" s="131"/>
      <c r="O23" s="105"/>
      <c r="P23" s="129">
        <v>0.12</v>
      </c>
      <c r="Q23" s="130"/>
      <c r="R23" s="131"/>
      <c r="S23" s="97"/>
    </row>
    <row r="24" spans="1:22" s="77" customFormat="1" ht="7.15" customHeight="1" thickBot="1">
      <c r="A24" s="94"/>
      <c r="B24" s="96"/>
      <c r="C24" s="64"/>
      <c r="D24" s="66"/>
      <c r="E24" s="71"/>
      <c r="F24" s="96"/>
      <c r="G24" s="64"/>
      <c r="H24" s="66"/>
      <c r="I24" s="71"/>
      <c r="J24" s="96"/>
      <c r="K24" s="64"/>
      <c r="L24" s="66"/>
      <c r="M24" s="66"/>
      <c r="N24" s="71"/>
      <c r="O24" s="96"/>
      <c r="P24" s="64"/>
      <c r="Q24" s="66"/>
      <c r="R24" s="74"/>
      <c r="S24" s="97"/>
    </row>
    <row r="25" spans="1:22" ht="17.25" thickTop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7"/>
    </row>
    <row r="26" spans="1:22" ht="16.5">
      <c r="A26" s="7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7"/>
    </row>
    <row r="27" spans="1:22" ht="16.5">
      <c r="A27" s="5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7"/>
      <c r="U27" s="112"/>
      <c r="V27" s="113" t="s">
        <v>92</v>
      </c>
    </row>
    <row r="28" spans="1:22" ht="16.5">
      <c r="A28" s="56"/>
      <c r="B28" s="94"/>
      <c r="C28" s="94"/>
      <c r="D28" s="94"/>
      <c r="E28" s="94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U28" s="109" t="s">
        <v>30</v>
      </c>
      <c r="V28" s="111">
        <f>H9</f>
        <v>0.13800186079999999</v>
      </c>
    </row>
    <row r="29" spans="1:22" ht="16.5">
      <c r="A29" s="56"/>
      <c r="B29" s="94"/>
      <c r="C29" s="94"/>
      <c r="D29" s="94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U29" s="109" t="s">
        <v>96</v>
      </c>
      <c r="V29" s="111">
        <f>E16</f>
        <v>1.4044999999999863E-2</v>
      </c>
    </row>
    <row r="30" spans="1:22" ht="16.5">
      <c r="A30" s="56"/>
      <c r="B30" s="94"/>
      <c r="C30" s="94"/>
      <c r="D30" s="94"/>
      <c r="E30" s="9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U30" s="109" t="s">
        <v>97</v>
      </c>
      <c r="V30" s="111">
        <f>C23</f>
        <v>8.9999999999999993E-3</v>
      </c>
    </row>
    <row r="31" spans="1:22" ht="16.5">
      <c r="A31" s="56"/>
      <c r="B31" s="94"/>
      <c r="C31" s="94"/>
      <c r="D31" s="94"/>
      <c r="E31" s="94"/>
      <c r="U31" s="109" t="s">
        <v>98</v>
      </c>
      <c r="V31" s="111">
        <f>G23</f>
        <v>5.0000000000000001E-3</v>
      </c>
    </row>
    <row r="32" spans="1:22" ht="16.5">
      <c r="B32" s="94"/>
      <c r="C32" s="94"/>
      <c r="D32" s="94"/>
      <c r="E32" s="94"/>
      <c r="U32" s="109" t="s">
        <v>99</v>
      </c>
      <c r="V32" s="111">
        <f>N16</f>
        <v>0.12224000000000013</v>
      </c>
    </row>
    <row r="33" spans="1:22" ht="16.5">
      <c r="B33" s="94"/>
      <c r="C33" s="94"/>
      <c r="D33" s="94"/>
      <c r="E33" s="94"/>
      <c r="U33" s="109" t="s">
        <v>100</v>
      </c>
      <c r="V33" s="111">
        <f>K23</f>
        <v>2E-3</v>
      </c>
    </row>
    <row r="34" spans="1:22" ht="16.5">
      <c r="A34" s="77"/>
      <c r="B34" s="94"/>
      <c r="C34" s="94"/>
      <c r="D34" s="94"/>
      <c r="E34" s="94"/>
      <c r="U34" s="109" t="s">
        <v>101</v>
      </c>
      <c r="V34" s="111">
        <f>P23</f>
        <v>0.12</v>
      </c>
    </row>
    <row r="35" spans="1:22" ht="16.5">
      <c r="A35" s="77"/>
      <c r="B35" s="94"/>
      <c r="C35" s="94"/>
      <c r="D35" s="94"/>
      <c r="E35" s="94"/>
    </row>
    <row r="36" spans="1:22" ht="16.5">
      <c r="A36" s="77"/>
      <c r="B36" s="94"/>
      <c r="C36" s="94"/>
      <c r="D36" s="94"/>
      <c r="E36" s="94"/>
    </row>
  </sheetData>
  <customSheetViews>
    <customSheetView guid="{C7406FEA-51FF-4D36-96F0-80984A51A946}" state="hidden" showRuler="0">
      <selection activeCell="T36" sqref="T36"/>
      <pageMargins left="0.75" right="0.75" top="1" bottom="1" header="0.5" footer="0.5"/>
      <headerFooter alignWithMargins="0"/>
    </customSheetView>
  </customSheetViews>
  <mergeCells count="17"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  <mergeCell ref="J6:M6"/>
    <mergeCell ref="J8:M8"/>
    <mergeCell ref="J10:M10"/>
    <mergeCell ref="K23:N23"/>
    <mergeCell ref="H9:M9"/>
    <mergeCell ref="H7:M7"/>
    <mergeCell ref="N14:P14"/>
  </mergeCells>
  <phoneticPr fontId="2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3" name="Drop Down 1">
              <controlPr defaultSize="0" autoLine="0" autoPict="0">
                <anchor moveWithCells="1">
                  <from>
                    <xdr:col>2</xdr:col>
                    <xdr:colOff>361950</xdr:colOff>
                    <xdr:row>4</xdr:row>
                    <xdr:rowOff>19050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4" name="Drop Down 2">
              <controlPr defaultSize="0" autoLine="0" autoPict="0">
                <anchor moveWithCells="1">
                  <from>
                    <xdr:col>2</xdr:col>
                    <xdr:colOff>371475</xdr:colOff>
                    <xdr:row>6</xdr:row>
                    <xdr:rowOff>19050</xdr:rowOff>
                  </from>
                  <to>
                    <xdr:col>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BTL</vt:lpstr>
      <vt:lpstr>ATL</vt:lpstr>
      <vt:lpstr>PR</vt:lpstr>
      <vt:lpstr>Sprzedaż</vt:lpstr>
      <vt:lpstr>Sortowanie 1</vt:lpstr>
      <vt:lpstr>Sortowanie 3</vt:lpstr>
      <vt:lpstr>29</vt:lpstr>
      <vt:lpstr>29a</vt:lpstr>
      <vt:lpstr>28h</vt:lpstr>
      <vt:lpstr>29b</vt:lpstr>
      <vt:lpstr>29c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szypersp</dc:creator>
  <cp:lastModifiedBy>Leszek Urbański</cp:lastModifiedBy>
  <cp:lastPrinted>2008-06-03T14:06:19Z</cp:lastPrinted>
  <dcterms:created xsi:type="dcterms:W3CDTF">2007-08-26T06:14:01Z</dcterms:created>
  <dcterms:modified xsi:type="dcterms:W3CDTF">2019-12-06T10:07:48Z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